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985" yWindow="65521" windowWidth="5970" windowHeight="6195" tabRatio="602" activeTab="3"/>
  </bookViews>
  <sheets>
    <sheet name="BS" sheetId="1" r:id="rId1"/>
    <sheet name="P&amp;L" sheetId="2" r:id="rId2"/>
    <sheet name="Equity" sheetId="3" r:id="rId3"/>
    <sheet name="Cashflow" sheetId="4" r:id="rId4"/>
  </sheets>
  <definedNames>
    <definedName name="_xlnm.Print_Area" localSheetId="0">'BS'!$A$1:$G$48</definedName>
    <definedName name="_xlnm.Print_Area" localSheetId="3">'Cashflow'!$A$1:$J$57</definedName>
    <definedName name="_xlnm.Print_Area" localSheetId="2">'Equity'!$A$1:$E$52</definedName>
    <definedName name="_xlnm.Print_Area" localSheetId="1">'P&amp;L'!$A$1:$G$38</definedName>
  </definedNames>
  <calcPr fullCalcOnLoad="1"/>
</workbook>
</file>

<file path=xl/sharedStrings.xml><?xml version="1.0" encoding="utf-8"?>
<sst xmlns="http://schemas.openxmlformats.org/spreadsheetml/2006/main" count="169" uniqueCount="120">
  <si>
    <t>QUARTERLY REPORT</t>
  </si>
  <si>
    <t>Reserves</t>
  </si>
  <si>
    <t>RM'000</t>
  </si>
  <si>
    <t>Total</t>
  </si>
  <si>
    <t xml:space="preserve"> </t>
  </si>
  <si>
    <t>Represented by :</t>
  </si>
  <si>
    <t>Other operating income</t>
  </si>
  <si>
    <t>Finance costs</t>
  </si>
  <si>
    <t>Basic</t>
  </si>
  <si>
    <t>Fully diluted</t>
  </si>
  <si>
    <t>As at</t>
  </si>
  <si>
    <t>Operating expenses</t>
  </si>
  <si>
    <t>Share</t>
  </si>
  <si>
    <t>Retained</t>
  </si>
  <si>
    <t>ended</t>
  </si>
  <si>
    <t>Changes in working capital :-</t>
  </si>
  <si>
    <t>OSK PROPERTY HOLDINGS BERHAD (201666-D)</t>
  </si>
  <si>
    <t xml:space="preserve">Current </t>
  </si>
  <si>
    <t>quarter</t>
  </si>
  <si>
    <t>Comparative</t>
  </si>
  <si>
    <t>Current</t>
  </si>
  <si>
    <t>Preceding</t>
  </si>
  <si>
    <t>capital</t>
  </si>
  <si>
    <t>premium</t>
  </si>
  <si>
    <t>profits</t>
  </si>
  <si>
    <t>Income tax paid</t>
  </si>
  <si>
    <t>Operating profit before working capital changes</t>
  </si>
  <si>
    <t>Net change in cash and cash equivalents</t>
  </si>
  <si>
    <t xml:space="preserve">Preceding financial year ended </t>
  </si>
  <si>
    <t>Net change in receivables</t>
  </si>
  <si>
    <t>Net change in payables</t>
  </si>
  <si>
    <t>Revenue</t>
  </si>
  <si>
    <t>Distributable</t>
  </si>
  <si>
    <t>Interest received</t>
  </si>
  <si>
    <t>Dividends paid</t>
  </si>
  <si>
    <t>prove :</t>
  </si>
  <si>
    <t>interest income</t>
  </si>
  <si>
    <t>depreciation</t>
  </si>
  <si>
    <t>tax</t>
  </si>
  <si>
    <t>Net profit for the year</t>
  </si>
  <si>
    <t>Dividends</t>
  </si>
  <si>
    <t>Income tax refunded</t>
  </si>
  <si>
    <t>Interest paid</t>
  </si>
  <si>
    <t>Drawdown of borrowings</t>
  </si>
  <si>
    <t>Adjustments for non-cash and non-operating items</t>
  </si>
  <si>
    <t>Property, plant and equipment</t>
  </si>
  <si>
    <t>Current assets</t>
  </si>
  <si>
    <t>Receivables, deposits and prepayments</t>
  </si>
  <si>
    <t>Cash, bank balances and deposits</t>
  </si>
  <si>
    <t>Current liabilities</t>
  </si>
  <si>
    <t>Payables, deposits and accruals</t>
  </si>
  <si>
    <t>Amount due to ultimate holding company</t>
  </si>
  <si>
    <t xml:space="preserve">Net current assets </t>
  </si>
  <si>
    <t>Share capital</t>
  </si>
  <si>
    <t>Shareholders' funds</t>
  </si>
  <si>
    <t>Long term liabilities</t>
  </si>
  <si>
    <t>year to date</t>
  </si>
  <si>
    <t>Net change in intercompany balances</t>
  </si>
  <si>
    <t>31/12/2003</t>
  </si>
  <si>
    <t>At 31/12/2003</t>
  </si>
  <si>
    <t>Short term borrowings</t>
  </si>
  <si>
    <t>Long term borrowings</t>
  </si>
  <si>
    <t>Land held for property development</t>
  </si>
  <si>
    <t>Property development costs</t>
  </si>
  <si>
    <t>Net change in development costs</t>
  </si>
  <si>
    <t>Repayment of borrowings</t>
  </si>
  <si>
    <t>Tax payable</t>
  </si>
  <si>
    <t>Profit before taxation</t>
  </si>
  <si>
    <t>Housing Development Accounts</t>
  </si>
  <si>
    <t>At 1/1/2003</t>
  </si>
  <si>
    <t>At 1/1/2004</t>
  </si>
  <si>
    <t>Profit from operations</t>
  </si>
  <si>
    <t>Tax expense</t>
  </si>
  <si>
    <t>Net loss not recognised in the</t>
  </si>
  <si>
    <t xml:space="preserve">  income statement</t>
  </si>
  <si>
    <t>Earnings per share (sen)</t>
  </si>
  <si>
    <t>&lt;---- Non-Distributable ----&gt;</t>
  </si>
  <si>
    <t xml:space="preserve">Current year to date ended </t>
  </si>
  <si>
    <t>Net cash from financing activities</t>
  </si>
  <si>
    <t>Net cash used in investing activity</t>
  </si>
  <si>
    <t>Cash flow from financing activities</t>
  </si>
  <si>
    <t>Cash flow from operating activities</t>
  </si>
  <si>
    <t>Net profit for the period</t>
  </si>
  <si>
    <t>Cash and cash equivalents at beginning of period/year</t>
  </si>
  <si>
    <t>Cash and cash equivalents at end of period/year (Note)</t>
  </si>
  <si>
    <t>Sinking Fund</t>
  </si>
  <si>
    <t>Proposed Rights Warrants</t>
  </si>
  <si>
    <t>30/6/2004</t>
  </si>
  <si>
    <t>For the Financial Year To Date Ended 30 June 2004</t>
  </si>
  <si>
    <t>30/6/2003</t>
  </si>
  <si>
    <t>At 30/6/2003</t>
  </si>
  <si>
    <t>At 30/6/2004</t>
  </si>
  <si>
    <t xml:space="preserve">Refund of stamp duty waived in relation to the </t>
  </si>
  <si>
    <t xml:space="preserve">  acquisition of a subsidiary in previous year</t>
  </si>
  <si>
    <t>Purchase of property, plant and equipment</t>
  </si>
  <si>
    <t>OSKP Rights Issue Account</t>
  </si>
  <si>
    <t>OSKP Excess Warrants Application Account</t>
  </si>
  <si>
    <t>Proceeds from issuance of BaIDS</t>
  </si>
  <si>
    <t>Payment of expenses incurred for issuance of BaIDS</t>
  </si>
  <si>
    <t>Payment of expenses incurred for issuance of warrants</t>
  </si>
  <si>
    <t>*</t>
  </si>
  <si>
    <t>Not applicable.</t>
  </si>
  <si>
    <t>Deferred tax liabilities</t>
  </si>
  <si>
    <t>Net cash used in operating activities</t>
  </si>
  <si>
    <t>Cash used in operations</t>
  </si>
  <si>
    <t>Dividend</t>
  </si>
  <si>
    <t xml:space="preserve">   issue expenses written off</t>
  </si>
  <si>
    <t>Note : Cash and cash equivalents at end of period/year include:</t>
  </si>
  <si>
    <t>For the Second Financial Quarter Ended 30 June 2004</t>
  </si>
  <si>
    <t>Condensed Audited Consolidated Balance Sheets as at 30 June 2004</t>
  </si>
  <si>
    <t>Condensed Audited Consolidated Income Statements</t>
  </si>
  <si>
    <t>Condensed Audited Consolidated Statements of Changes in Equity</t>
  </si>
  <si>
    <t xml:space="preserve">Condensed Audited Consolidated Cash Flow Statements </t>
  </si>
  <si>
    <t>(The condensed audited consolidated balance sheets should be read in conjunction with the annual financial report for the financial year ended 31 December 2003.)</t>
  </si>
  <si>
    <t>(The condensed audited consolidated income statements should be read in conjunction with the annual financial report for the financial year ended 31 December 2003.)</t>
  </si>
  <si>
    <t>Preceding year to date ended</t>
  </si>
  <si>
    <t>(The condensed audited consolidated statements of changes in equity should be read in conjunction with the annual financial report for the financial year ended 31 December 2003.)</t>
  </si>
  <si>
    <t>year</t>
  </si>
  <si>
    <t>Cash flow from investing activities</t>
  </si>
  <si>
    <t>(The condensed audited consolidated cash flow statements should be read in conjunction with the annual financial report for the financial year ended 31 December 2003.)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</si>
</sst>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#,##0.0_);\(#,##0.0\)"/>
    <numFmt numFmtId="179" formatCode="0.0"/>
    <numFmt numFmtId="180" formatCode="#,##0.0000_);\(#,##0.0000\)"/>
    <numFmt numFmtId="181" formatCode="#,##0.000_);\(#,##0.000\)"/>
    <numFmt numFmtId="182" formatCode="0.000"/>
    <numFmt numFmtId="183" formatCode="0.0000"/>
    <numFmt numFmtId="184" formatCode="_(* #,##0.0_);_(* \(#,##0.0\);_(* &quot;-&quot;??_);_(@_)"/>
    <numFmt numFmtId="185" formatCode="_(* #,##0_);_(* \(#,##0\);_(* &quot;-&quot;??_);_(@_)"/>
    <numFmt numFmtId="186" formatCode="0_);\(0\)"/>
    <numFmt numFmtId="187" formatCode="0.00_ ;\-0.00\ "/>
    <numFmt numFmtId="188" formatCode="#,##0_ ;\-#,##0\ "/>
    <numFmt numFmtId="189" formatCode="#,##0.00_ ;\-#,##0.00\ "/>
    <numFmt numFmtId="190" formatCode="_(* #,##0.000_);_(* \(#,##0.000\);_(* &quot;-&quot;??_);_(@_)"/>
    <numFmt numFmtId="191" formatCode="#,##0.00000_);\(#,##0.00000\)"/>
    <numFmt numFmtId="192" formatCode="#,##0.000000_);\(#,##0.000000\)"/>
    <numFmt numFmtId="193" formatCode="#,##0.0000000_);\(#,##0.0000000\)"/>
    <numFmt numFmtId="194" formatCode="_(* #,##0.0000_);_(* \(#,##0.0000\);_(* &quot;-&quot;??_);_(@_)"/>
    <numFmt numFmtId="195" formatCode="_(* #,##0.00000_);_(* \(#,##0.00000\);_(* &quot;-&quot;??_);_(@_)"/>
  </numFmts>
  <fonts count="1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1"/>
      <name val="Tms Rmn"/>
      <family val="0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7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37" fontId="5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 horizontal="right"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Alignment="1">
      <alignment horizontal="center"/>
    </xf>
    <xf numFmtId="186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20" applyFont="1" applyFill="1" applyAlignment="1">
      <alignment horizontal="centerContinuous" vertical="center"/>
      <protection/>
    </xf>
    <xf numFmtId="0" fontId="5" fillId="0" borderId="0" xfId="20" applyFont="1" applyFill="1" applyAlignment="1">
      <alignment vertical="center"/>
      <protection/>
    </xf>
    <xf numFmtId="37" fontId="5" fillId="0" borderId="0" xfId="20" applyNumberFormat="1" applyFont="1" applyFill="1" applyBorder="1" applyAlignment="1">
      <alignment vertical="center"/>
      <protection/>
    </xf>
    <xf numFmtId="37" fontId="5" fillId="0" borderId="0" xfId="0" applyNumberFormat="1" applyFont="1" applyFill="1" applyAlignment="1">
      <alignment horizontal="center" vertical="center"/>
    </xf>
    <xf numFmtId="37" fontId="5" fillId="0" borderId="0" xfId="20" applyNumberFormat="1" applyFont="1" applyFill="1" applyAlignment="1">
      <alignment horizontal="left" vertical="center"/>
      <protection/>
    </xf>
    <xf numFmtId="37" fontId="5" fillId="0" borderId="0" xfId="20" applyNumberFormat="1" applyFont="1" applyFill="1" applyBorder="1" applyAlignment="1">
      <alignment horizontal="center" vertical="center"/>
      <protection/>
    </xf>
    <xf numFmtId="37" fontId="5" fillId="0" borderId="0" xfId="20" applyNumberFormat="1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20" applyFont="1" applyFill="1" applyAlignment="1">
      <alignment horizontal="center" vertical="center"/>
      <protection/>
    </xf>
    <xf numFmtId="37" fontId="5" fillId="0" borderId="1" xfId="20" applyNumberFormat="1" applyFont="1" applyFill="1" applyBorder="1" applyAlignment="1">
      <alignment vertical="center"/>
      <protection/>
    </xf>
    <xf numFmtId="0" fontId="7" fillId="0" borderId="0" xfId="20" applyFont="1" applyFill="1" applyAlignment="1">
      <alignment vertical="center"/>
      <protection/>
    </xf>
    <xf numFmtId="37" fontId="5" fillId="0" borderId="2" xfId="20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horizontal="center" vertical="center"/>
    </xf>
    <xf numFmtId="37" fontId="5" fillId="0" borderId="0" xfId="15" applyNumberFormat="1" applyFont="1" applyFill="1" applyBorder="1" applyAlignment="1">
      <alignment vertical="center"/>
    </xf>
    <xf numFmtId="37" fontId="5" fillId="0" borderId="0" xfId="15" applyNumberFormat="1" applyFont="1" applyFill="1" applyAlignment="1">
      <alignment vertical="center"/>
    </xf>
    <xf numFmtId="37" fontId="5" fillId="0" borderId="0" xfId="0" applyNumberFormat="1" applyFont="1" applyFill="1" applyBorder="1" applyAlignment="1">
      <alignment vertical="center"/>
    </xf>
    <xf numFmtId="37" fontId="5" fillId="0" borderId="0" xfId="0" applyNumberFormat="1" applyFont="1" applyFill="1" applyAlignment="1">
      <alignment vertical="center"/>
    </xf>
    <xf numFmtId="37" fontId="5" fillId="0" borderId="3" xfId="15" applyNumberFormat="1" applyFont="1" applyFill="1" applyBorder="1" applyAlignment="1">
      <alignment vertical="center"/>
    </xf>
    <xf numFmtId="185" fontId="5" fillId="0" borderId="0" xfId="20" applyNumberFormat="1" applyFont="1" applyFill="1" applyAlignment="1">
      <alignment vertical="center"/>
      <protection/>
    </xf>
    <xf numFmtId="37" fontId="9" fillId="0" borderId="0" xfId="20" applyNumberFormat="1" applyFont="1" applyFill="1" applyBorder="1" applyAlignment="1">
      <alignment vertical="center"/>
      <protection/>
    </xf>
    <xf numFmtId="0" fontId="9" fillId="0" borderId="0" xfId="20" applyFont="1" applyFill="1" applyAlignment="1">
      <alignment vertical="center"/>
      <protection/>
    </xf>
    <xf numFmtId="0" fontId="9" fillId="0" borderId="3" xfId="20" applyFont="1" applyFill="1" applyBorder="1" applyAlignment="1">
      <alignment vertical="center"/>
      <protection/>
    </xf>
    <xf numFmtId="0" fontId="5" fillId="0" borderId="0" xfId="0" applyFont="1" applyFill="1" applyAlignment="1">
      <alignment horizontal="right"/>
    </xf>
    <xf numFmtId="185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37" fontId="5" fillId="0" borderId="0" xfId="0" applyNumberFormat="1" applyFont="1" applyFill="1" applyAlignment="1">
      <alignment horizontal="center" wrapText="1"/>
    </xf>
    <xf numFmtId="185" fontId="5" fillId="0" borderId="0" xfId="15" applyNumberFormat="1" applyFont="1" applyFill="1" applyAlignment="1">
      <alignment/>
    </xf>
    <xf numFmtId="185" fontId="5" fillId="0" borderId="0" xfId="15" applyNumberFormat="1" applyFont="1" applyFill="1" applyAlignment="1">
      <alignment/>
    </xf>
    <xf numFmtId="185" fontId="5" fillId="0" borderId="4" xfId="15" applyNumberFormat="1" applyFont="1" applyFill="1" applyBorder="1" applyAlignment="1">
      <alignment/>
    </xf>
    <xf numFmtId="185" fontId="5" fillId="0" borderId="5" xfId="15" applyNumberFormat="1" applyFont="1" applyFill="1" applyBorder="1" applyAlignment="1">
      <alignment/>
    </xf>
    <xf numFmtId="185" fontId="5" fillId="0" borderId="6" xfId="15" applyNumberFormat="1" applyFont="1" applyFill="1" applyBorder="1" applyAlignment="1">
      <alignment/>
    </xf>
    <xf numFmtId="37" fontId="5" fillId="0" borderId="7" xfId="0" applyNumberFormat="1" applyFont="1" applyFill="1" applyBorder="1" applyAlignment="1">
      <alignment/>
    </xf>
    <xf numFmtId="37" fontId="5" fillId="0" borderId="4" xfId="0" applyNumberFormat="1" applyFont="1" applyFill="1" applyBorder="1" applyAlignment="1">
      <alignment/>
    </xf>
    <xf numFmtId="37" fontId="5" fillId="0" borderId="5" xfId="0" applyNumberFormat="1" applyFont="1" applyFill="1" applyBorder="1" applyAlignment="1">
      <alignment/>
    </xf>
    <xf numFmtId="37" fontId="5" fillId="0" borderId="3" xfId="0" applyNumberFormat="1" applyFont="1" applyFill="1" applyBorder="1" applyAlignment="1">
      <alignment/>
    </xf>
    <xf numFmtId="171" fontId="5" fillId="0" borderId="0" xfId="15" applyFont="1" applyFill="1" applyAlignment="1">
      <alignment/>
    </xf>
    <xf numFmtId="39" fontId="5" fillId="0" borderId="0" xfId="0" applyNumberFormat="1" applyFont="1" applyFill="1" applyAlignment="1">
      <alignment/>
    </xf>
    <xf numFmtId="185" fontId="5" fillId="0" borderId="0" xfId="15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 horizontal="right"/>
    </xf>
    <xf numFmtId="37" fontId="5" fillId="0" borderId="1" xfId="0" applyNumberFormat="1" applyFont="1" applyFill="1" applyBorder="1" applyAlignment="1">
      <alignment horizontal="right"/>
    </xf>
    <xf numFmtId="37" fontId="5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7" fontId="1" fillId="0" borderId="0" xfId="19" applyFont="1" applyFill="1" applyAlignment="1">
      <alignment horizontal="centerContinuous" vertical="center"/>
      <protection/>
    </xf>
    <xf numFmtId="37" fontId="2" fillId="0" borderId="0" xfId="19" applyFont="1" applyFill="1" applyAlignment="1">
      <alignment vertical="center"/>
      <protection/>
    </xf>
    <xf numFmtId="37" fontId="1" fillId="0" borderId="0" xfId="19" applyFont="1" applyFill="1" applyAlignment="1">
      <alignment horizontal="center" vertical="center"/>
      <protection/>
    </xf>
    <xf numFmtId="37" fontId="2" fillId="0" borderId="0" xfId="19" applyFont="1" applyFill="1" applyAlignment="1">
      <alignment horizontal="center" vertical="center"/>
      <protection/>
    </xf>
    <xf numFmtId="186" fontId="2" fillId="0" borderId="0" xfId="19" applyNumberFormat="1" applyFont="1" applyFill="1" applyAlignment="1">
      <alignment horizontal="center" vertical="center"/>
      <protection/>
    </xf>
    <xf numFmtId="37" fontId="2" fillId="0" borderId="1" xfId="19" applyFont="1" applyFill="1" applyBorder="1" applyAlignment="1">
      <alignment horizontal="center" vertical="center"/>
      <protection/>
    </xf>
    <xf numFmtId="37" fontId="2" fillId="0" borderId="0" xfId="19" applyFont="1" applyFill="1" applyBorder="1" applyAlignment="1">
      <alignment horizontal="center" vertical="center"/>
      <protection/>
    </xf>
    <xf numFmtId="185" fontId="2" fillId="0" borderId="0" xfId="19" applyNumberFormat="1" applyFont="1" applyFill="1" applyAlignment="1">
      <alignment horizontal="center" vertical="center"/>
      <protection/>
    </xf>
    <xf numFmtId="185" fontId="2" fillId="0" borderId="0" xfId="15" applyNumberFormat="1" applyFont="1" applyFill="1" applyAlignment="1">
      <alignment vertical="center"/>
    </xf>
    <xf numFmtId="171" fontId="2" fillId="0" borderId="0" xfId="15" applyFont="1" applyFill="1" applyAlignment="1">
      <alignment vertical="center"/>
    </xf>
    <xf numFmtId="37" fontId="4" fillId="0" borderId="0" xfId="19" applyFont="1" applyFill="1" applyAlignment="1">
      <alignment horizontal="center" vertical="center"/>
      <protection/>
    </xf>
    <xf numFmtId="37" fontId="2" fillId="0" borderId="0" xfId="19" applyNumberFormat="1" applyFont="1" applyFill="1" applyAlignment="1">
      <alignment vertical="center"/>
      <protection/>
    </xf>
    <xf numFmtId="37" fontId="2" fillId="0" borderId="3" xfId="19" applyFont="1" applyFill="1" applyBorder="1" applyAlignment="1">
      <alignment vertical="center"/>
      <protection/>
    </xf>
    <xf numFmtId="37" fontId="2" fillId="0" borderId="0" xfId="19" applyFont="1" applyFill="1" applyBorder="1" applyAlignment="1">
      <alignment vertical="center"/>
      <protection/>
    </xf>
    <xf numFmtId="37" fontId="4" fillId="0" borderId="0" xfId="19" applyFont="1" applyFill="1" applyBorder="1" applyAlignment="1">
      <alignment horizontal="center" vertical="center"/>
      <protection/>
    </xf>
    <xf numFmtId="185" fontId="5" fillId="0" borderId="2" xfId="15" applyNumberFormat="1" applyFont="1" applyFill="1" applyBorder="1" applyAlignment="1">
      <alignment vertical="center"/>
    </xf>
    <xf numFmtId="186" fontId="5" fillId="0" borderId="0" xfId="20" applyNumberFormat="1" applyFont="1" applyFill="1" applyAlignment="1">
      <alignment horizontal="centerContinuous" vertical="center"/>
      <protection/>
    </xf>
    <xf numFmtId="37" fontId="5" fillId="0" borderId="0" xfId="0" applyNumberFormat="1" applyFont="1" applyFill="1" applyBorder="1" applyAlignment="1">
      <alignment horizontal="center"/>
    </xf>
    <xf numFmtId="37" fontId="5" fillId="0" borderId="6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85" fontId="5" fillId="0" borderId="0" xfId="15" applyNumberFormat="1" applyFont="1" applyFill="1" applyBorder="1" applyAlignment="1">
      <alignment/>
    </xf>
    <xf numFmtId="39" fontId="5" fillId="0" borderId="0" xfId="0" applyNumberFormat="1" applyFont="1" applyFill="1" applyBorder="1" applyAlignment="1">
      <alignment/>
    </xf>
    <xf numFmtId="39" fontId="5" fillId="0" borderId="0" xfId="0" applyNumberFormat="1" applyFont="1" applyFill="1" applyBorder="1" applyAlignment="1">
      <alignment horizontal="right"/>
    </xf>
    <xf numFmtId="185" fontId="5" fillId="0" borderId="0" xfId="15" applyNumberFormat="1" applyFont="1" applyFill="1" applyAlignment="1">
      <alignment horizontal="left" vertical="center"/>
    </xf>
    <xf numFmtId="185" fontId="5" fillId="0" borderId="0" xfId="15" applyNumberFormat="1" applyFont="1" applyFill="1" applyAlignment="1">
      <alignment horizontal="right" vertical="center"/>
    </xf>
    <xf numFmtId="0" fontId="0" fillId="0" borderId="0" xfId="0" applyBorder="1" applyAlignment="1">
      <alignment/>
    </xf>
    <xf numFmtId="37" fontId="5" fillId="0" borderId="3" xfId="20" applyNumberFormat="1" applyFont="1" applyFill="1" applyBorder="1" applyAlignment="1">
      <alignment vertical="center"/>
      <protection/>
    </xf>
    <xf numFmtId="37" fontId="2" fillId="0" borderId="8" xfId="19" applyFont="1" applyFill="1" applyBorder="1" applyAlignment="1">
      <alignment vertical="center"/>
      <protection/>
    </xf>
    <xf numFmtId="37" fontId="2" fillId="0" borderId="7" xfId="19" applyFont="1" applyFill="1" applyBorder="1" applyAlignment="1">
      <alignment vertical="center"/>
      <protection/>
    </xf>
    <xf numFmtId="37" fontId="2" fillId="0" borderId="9" xfId="19" applyFont="1" applyFill="1" applyBorder="1" applyAlignment="1">
      <alignment vertical="center"/>
      <protection/>
    </xf>
    <xf numFmtId="185" fontId="2" fillId="0" borderId="10" xfId="15" applyNumberFormat="1" applyFont="1" applyFill="1" applyBorder="1" applyAlignment="1">
      <alignment vertical="center"/>
    </xf>
    <xf numFmtId="185" fontId="2" fillId="0" borderId="0" xfId="15" applyNumberFormat="1" applyFont="1" applyFill="1" applyBorder="1" applyAlignment="1">
      <alignment vertical="center"/>
    </xf>
    <xf numFmtId="185" fontId="2" fillId="0" borderId="11" xfId="15" applyNumberFormat="1" applyFont="1" applyFill="1" applyBorder="1" applyAlignment="1">
      <alignment vertical="center"/>
    </xf>
    <xf numFmtId="185" fontId="2" fillId="0" borderId="12" xfId="15" applyNumberFormat="1" applyFont="1" applyFill="1" applyBorder="1" applyAlignment="1">
      <alignment vertical="center"/>
    </xf>
    <xf numFmtId="185" fontId="2" fillId="0" borderId="1" xfId="15" applyNumberFormat="1" applyFont="1" applyFill="1" applyBorder="1" applyAlignment="1">
      <alignment vertical="center"/>
    </xf>
    <xf numFmtId="185" fontId="2" fillId="0" borderId="13" xfId="15" applyNumberFormat="1" applyFont="1" applyFill="1" applyBorder="1" applyAlignment="1">
      <alignment vertical="center"/>
    </xf>
    <xf numFmtId="185" fontId="2" fillId="0" borderId="3" xfId="15" applyNumberFormat="1" applyFont="1" applyFill="1" applyBorder="1" applyAlignment="1">
      <alignment vertical="center"/>
    </xf>
    <xf numFmtId="185" fontId="5" fillId="0" borderId="0" xfId="15" applyNumberFormat="1" applyFont="1" applyFill="1" applyAlignment="1">
      <alignment vertical="center"/>
    </xf>
    <xf numFmtId="0" fontId="3" fillId="0" borderId="0" xfId="20" applyFont="1" applyFill="1" applyAlignment="1">
      <alignment vertical="center"/>
      <protection/>
    </xf>
    <xf numFmtId="37" fontId="3" fillId="0" borderId="0" xfId="20" applyNumberFormat="1" applyFont="1" applyFill="1" applyAlignment="1">
      <alignment horizontal="left" vertical="center"/>
      <protection/>
    </xf>
    <xf numFmtId="0" fontId="3" fillId="0" borderId="0" xfId="0" applyFont="1" applyFill="1" applyAlignment="1">
      <alignment vertical="center"/>
    </xf>
    <xf numFmtId="14" fontId="5" fillId="0" borderId="1" xfId="0" applyNumberFormat="1" applyFont="1" applyFill="1" applyBorder="1" applyAlignment="1" quotePrefix="1">
      <alignment horizontal="center" wrapText="1"/>
    </xf>
    <xf numFmtId="186" fontId="5" fillId="0" borderId="1" xfId="0" applyNumberFormat="1" applyFont="1" applyFill="1" applyBorder="1" applyAlignment="1" quotePrefix="1">
      <alignment horizontal="center"/>
    </xf>
    <xf numFmtId="37" fontId="5" fillId="0" borderId="1" xfId="0" applyNumberFormat="1" applyFont="1" applyFill="1" applyBorder="1" applyAlignment="1">
      <alignment horizontal="center" vertical="center"/>
    </xf>
    <xf numFmtId="171" fontId="5" fillId="0" borderId="0" xfId="15" applyFont="1" applyFill="1" applyBorder="1" applyAlignment="1">
      <alignment vertical="center"/>
    </xf>
    <xf numFmtId="37" fontId="3" fillId="0" borderId="0" xfId="0" applyNumberFormat="1" applyFont="1" applyFill="1" applyAlignment="1">
      <alignment horizontal="center"/>
    </xf>
    <xf numFmtId="186" fontId="3" fillId="0" borderId="0" xfId="20" applyNumberFormat="1" applyFont="1" applyFill="1" applyAlignment="1">
      <alignment horizontal="center" vertical="center"/>
      <protection/>
    </xf>
    <xf numFmtId="186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>
      <alignment horizontal="center" vertical="center"/>
    </xf>
    <xf numFmtId="37" fontId="3" fillId="0" borderId="1" xfId="0" applyNumberFormat="1" applyFont="1" applyFill="1" applyBorder="1" applyAlignment="1">
      <alignment horizontal="center" vertical="center"/>
    </xf>
    <xf numFmtId="37" fontId="3" fillId="0" borderId="0" xfId="20" applyNumberFormat="1" applyFont="1" applyFill="1" applyBorder="1" applyAlignment="1">
      <alignment horizontal="center" vertical="center"/>
      <protection/>
    </xf>
    <xf numFmtId="37" fontId="3" fillId="0" borderId="0" xfId="20" applyNumberFormat="1" applyFont="1" applyFill="1" applyAlignment="1">
      <alignment vertical="center"/>
      <protection/>
    </xf>
    <xf numFmtId="37" fontId="3" fillId="0" borderId="1" xfId="20" applyNumberFormat="1" applyFont="1" applyFill="1" applyBorder="1" applyAlignment="1">
      <alignment vertical="center"/>
      <protection/>
    </xf>
    <xf numFmtId="37" fontId="3" fillId="0" borderId="0" xfId="20" applyNumberFormat="1" applyFont="1" applyFill="1" applyBorder="1" applyAlignment="1">
      <alignment vertical="center"/>
      <protection/>
    </xf>
    <xf numFmtId="185" fontId="3" fillId="0" borderId="0" xfId="15" applyNumberFormat="1" applyFont="1" applyFill="1" applyAlignment="1">
      <alignment vertical="center"/>
    </xf>
    <xf numFmtId="37" fontId="3" fillId="0" borderId="2" xfId="20" applyNumberFormat="1" applyFont="1" applyFill="1" applyBorder="1" applyAlignment="1">
      <alignment vertical="center"/>
      <protection/>
    </xf>
    <xf numFmtId="185" fontId="3" fillId="0" borderId="0" xfId="15" applyNumberFormat="1" applyFont="1" applyFill="1" applyAlignment="1">
      <alignment horizontal="left" vertical="center"/>
    </xf>
    <xf numFmtId="185" fontId="3" fillId="0" borderId="0" xfId="15" applyNumberFormat="1" applyFont="1" applyFill="1" applyAlignment="1">
      <alignment horizontal="right" vertical="center"/>
    </xf>
    <xf numFmtId="185" fontId="3" fillId="0" borderId="2" xfId="15" applyNumberFormat="1" applyFont="1" applyFill="1" applyBorder="1" applyAlignment="1">
      <alignment vertical="center"/>
    </xf>
    <xf numFmtId="37" fontId="3" fillId="0" borderId="0" xfId="15" applyNumberFormat="1" applyFont="1" applyFill="1" applyBorder="1" applyAlignment="1">
      <alignment vertical="center"/>
    </xf>
    <xf numFmtId="37" fontId="3" fillId="0" borderId="0" xfId="15" applyNumberFormat="1" applyFont="1" applyFill="1" applyAlignment="1">
      <alignment vertical="center"/>
    </xf>
    <xf numFmtId="37" fontId="3" fillId="0" borderId="0" xfId="0" applyNumberFormat="1" applyFont="1" applyFill="1" applyAlignment="1">
      <alignment vertical="center"/>
    </xf>
    <xf numFmtId="37" fontId="3" fillId="0" borderId="3" xfId="15" applyNumberFormat="1" applyFont="1" applyFill="1" applyBorder="1" applyAlignment="1">
      <alignment vertical="center"/>
    </xf>
    <xf numFmtId="37" fontId="3" fillId="0" borderId="3" xfId="20" applyNumberFormat="1" applyFont="1" applyFill="1" applyBorder="1" applyAlignment="1">
      <alignment vertical="center"/>
      <protection/>
    </xf>
    <xf numFmtId="186" fontId="3" fillId="0" borderId="1" xfId="0" applyNumberFormat="1" applyFont="1" applyFill="1" applyBorder="1" applyAlignment="1" quotePrefix="1">
      <alignment horizontal="center"/>
    </xf>
    <xf numFmtId="37" fontId="3" fillId="0" borderId="0" xfId="0" applyNumberFormat="1" applyFont="1" applyFill="1" applyAlignment="1">
      <alignment horizontal="right"/>
    </xf>
    <xf numFmtId="185" fontId="3" fillId="0" borderId="0" xfId="15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37" fontId="3" fillId="0" borderId="1" xfId="0" applyNumberFormat="1" applyFont="1" applyFill="1" applyBorder="1" applyAlignment="1">
      <alignment horizontal="right"/>
    </xf>
    <xf numFmtId="37" fontId="3" fillId="0" borderId="0" xfId="0" applyNumberFormat="1" applyFont="1" applyFill="1" applyAlignment="1">
      <alignment/>
    </xf>
    <xf numFmtId="185" fontId="3" fillId="0" borderId="0" xfId="15" applyNumberFormat="1" applyFont="1" applyFill="1" applyAlignment="1">
      <alignment/>
    </xf>
    <xf numFmtId="37" fontId="3" fillId="0" borderId="1" xfId="0" applyNumberFormat="1" applyFont="1" applyFill="1" applyBorder="1" applyAlignment="1">
      <alignment/>
    </xf>
    <xf numFmtId="37" fontId="3" fillId="0" borderId="3" xfId="0" applyNumberFormat="1" applyFont="1" applyFill="1" applyBorder="1" applyAlignment="1">
      <alignment/>
    </xf>
    <xf numFmtId="39" fontId="3" fillId="0" borderId="0" xfId="0" applyNumberFormat="1" applyFont="1" applyFill="1" applyAlignment="1">
      <alignment/>
    </xf>
    <xf numFmtId="37" fontId="3" fillId="0" borderId="0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 quotePrefix="1">
      <alignment horizontal="center" wrapText="1"/>
    </xf>
    <xf numFmtId="37" fontId="3" fillId="0" borderId="0" xfId="0" applyNumberFormat="1" applyFont="1" applyFill="1" applyAlignment="1">
      <alignment horizontal="center" wrapText="1"/>
    </xf>
    <xf numFmtId="185" fontId="3" fillId="0" borderId="0" xfId="15" applyNumberFormat="1" applyFont="1" applyFill="1" applyAlignment="1">
      <alignment/>
    </xf>
    <xf numFmtId="185" fontId="3" fillId="0" borderId="8" xfId="15" applyNumberFormat="1" applyFont="1" applyFill="1" applyBorder="1" applyAlignment="1">
      <alignment/>
    </xf>
    <xf numFmtId="185" fontId="3" fillId="0" borderId="10" xfId="15" applyNumberFormat="1" applyFont="1" applyFill="1" applyBorder="1" applyAlignment="1">
      <alignment/>
    </xf>
    <xf numFmtId="37" fontId="3" fillId="0" borderId="7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7" fontId="3" fillId="0" borderId="8" xfId="0" applyNumberFormat="1" applyFont="1" applyFill="1" applyBorder="1" applyAlignment="1">
      <alignment/>
    </xf>
    <xf numFmtId="37" fontId="3" fillId="0" borderId="12" xfId="0" applyNumberFormat="1" applyFont="1" applyFill="1" applyBorder="1" applyAlignment="1">
      <alignment/>
    </xf>
    <xf numFmtId="171" fontId="3" fillId="0" borderId="10" xfId="15" applyFont="1" applyFill="1" applyBorder="1" applyAlignment="1">
      <alignment/>
    </xf>
    <xf numFmtId="185" fontId="3" fillId="0" borderId="0" xfId="15" applyNumberFormat="1" applyFont="1" applyFill="1" applyBorder="1" applyAlignment="1">
      <alignment vertical="center"/>
    </xf>
    <xf numFmtId="185" fontId="5" fillId="0" borderId="0" xfId="15" applyNumberFormat="1" applyFont="1" applyFill="1" applyBorder="1" applyAlignment="1">
      <alignment vertical="center"/>
    </xf>
    <xf numFmtId="185" fontId="0" fillId="0" borderId="0" xfId="15" applyNumberFormat="1" applyAlignment="1">
      <alignment/>
    </xf>
    <xf numFmtId="39" fontId="3" fillId="0" borderId="14" xfId="0" applyNumberFormat="1" applyFont="1" applyFill="1" applyBorder="1" applyAlignment="1">
      <alignment horizontal="center"/>
    </xf>
    <xf numFmtId="39" fontId="5" fillId="0" borderId="14" xfId="0" applyNumberFormat="1" applyFont="1" applyFill="1" applyBorder="1" applyAlignment="1">
      <alignment horizontal="center"/>
    </xf>
    <xf numFmtId="37" fontId="10" fillId="0" borderId="0" xfId="19" applyFont="1" applyFill="1" applyAlignment="1">
      <alignment vertical="center"/>
      <protection/>
    </xf>
    <xf numFmtId="37" fontId="10" fillId="0" borderId="0" xfId="19" applyFont="1" applyFill="1" applyAlignment="1" quotePrefix="1">
      <alignment vertical="center"/>
      <protection/>
    </xf>
    <xf numFmtId="0" fontId="5" fillId="0" borderId="0" xfId="0" applyFont="1" applyFill="1" applyAlignment="1">
      <alignment horizontal="justify"/>
    </xf>
    <xf numFmtId="0" fontId="2" fillId="0" borderId="0" xfId="0" applyFont="1" applyFill="1" applyAlignment="1">
      <alignment horizontal="justify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S, P&amp;L - Dec 99" xfId="19"/>
    <cellStyle name="Normal_Cashflow - Dec 99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52"/>
  <sheetViews>
    <sheetView view="pageBreakPreview" zoomScaleSheetLayoutView="100" workbookViewId="0" topLeftCell="A39">
      <selection activeCell="A47" sqref="A47:G48"/>
    </sheetView>
  </sheetViews>
  <sheetFormatPr defaultColWidth="9.140625" defaultRowHeight="15" customHeight="1"/>
  <cols>
    <col min="1" max="1" width="2.00390625" style="3" customWidth="1"/>
    <col min="2" max="2" width="13.8515625" style="3" customWidth="1"/>
    <col min="3" max="3" width="17.28125" style="3" customWidth="1"/>
    <col min="4" max="4" width="14.8515625" style="3" customWidth="1"/>
    <col min="5" max="7" width="15.28125" style="4" customWidth="1"/>
    <col min="8" max="8" width="9.140625" style="3" customWidth="1"/>
    <col min="9" max="9" width="14.421875" style="3" customWidth="1"/>
    <col min="10" max="16384" width="9.140625" style="3" customWidth="1"/>
  </cols>
  <sheetData>
    <row r="5" ht="15" customHeight="1">
      <c r="J5" s="32"/>
    </row>
    <row r="6" ht="15" customHeight="1">
      <c r="A6" s="2" t="str">
        <f>'P&amp;L'!$A$1</f>
        <v>OSK PROPERTY HOLDINGS BERHAD (201666-D)</v>
      </c>
    </row>
    <row r="7" ht="15" customHeight="1">
      <c r="A7" s="2" t="s">
        <v>0</v>
      </c>
    </row>
    <row r="8" ht="15" customHeight="1">
      <c r="A8" s="2"/>
    </row>
    <row r="9" ht="15" customHeight="1">
      <c r="A9" s="2" t="s">
        <v>109</v>
      </c>
    </row>
    <row r="10" spans="1:7" ht="15" customHeight="1">
      <c r="A10" s="2"/>
      <c r="E10" s="99"/>
      <c r="F10" s="7"/>
      <c r="G10" s="7"/>
    </row>
    <row r="11" spans="5:7" ht="15" customHeight="1">
      <c r="E11" s="128" t="s">
        <v>10</v>
      </c>
      <c r="F11" s="71" t="s">
        <v>10</v>
      </c>
      <c r="G11" s="71" t="s">
        <v>10</v>
      </c>
    </row>
    <row r="12" spans="5:7" ht="15" customHeight="1">
      <c r="E12" s="129" t="s">
        <v>87</v>
      </c>
      <c r="F12" s="95" t="s">
        <v>89</v>
      </c>
      <c r="G12" s="95" t="s">
        <v>58</v>
      </c>
    </row>
    <row r="13" spans="5:7" ht="15" customHeight="1">
      <c r="E13" s="130" t="s">
        <v>2</v>
      </c>
      <c r="F13" s="36" t="s">
        <v>2</v>
      </c>
      <c r="G13" s="36" t="s">
        <v>2</v>
      </c>
    </row>
    <row r="14" spans="5:7" ht="15" customHeight="1">
      <c r="E14" s="130"/>
      <c r="F14" s="36"/>
      <c r="G14" s="36"/>
    </row>
    <row r="15" spans="1:7" ht="15" customHeight="1">
      <c r="A15" s="3" t="s">
        <v>45</v>
      </c>
      <c r="E15" s="124">
        <v>5135</v>
      </c>
      <c r="F15" s="37">
        <v>1345</v>
      </c>
      <c r="G15" s="37">
        <v>1401</v>
      </c>
    </row>
    <row r="16" spans="1:9" ht="15" customHeight="1">
      <c r="A16" s="3" t="s">
        <v>62</v>
      </c>
      <c r="E16" s="131">
        <v>237382</v>
      </c>
      <c r="F16" s="38">
        <v>237555</v>
      </c>
      <c r="G16" s="38">
        <v>227255</v>
      </c>
      <c r="I16" s="33"/>
    </row>
    <row r="17" spans="5:7" ht="15" customHeight="1">
      <c r="E17" s="131"/>
      <c r="F17" s="38"/>
      <c r="G17" s="38"/>
    </row>
    <row r="18" spans="1:9" ht="15" customHeight="1">
      <c r="A18" s="3" t="s">
        <v>46</v>
      </c>
      <c r="E18" s="131"/>
      <c r="F18" s="38"/>
      <c r="G18" s="38"/>
      <c r="I18" s="33">
        <f>'BS'!G16+'BS'!G19-'BS'!E16-'BS'!E19+297</f>
        <v>4959</v>
      </c>
    </row>
    <row r="19" spans="2:7" ht="15" customHeight="1">
      <c r="B19" s="3" t="s">
        <v>63</v>
      </c>
      <c r="E19" s="132">
        <v>58181</v>
      </c>
      <c r="F19" s="39">
        <v>38430</v>
      </c>
      <c r="G19" s="39">
        <f>65258+7712</f>
        <v>72970</v>
      </c>
    </row>
    <row r="20" spans="2:9" ht="15" customHeight="1">
      <c r="B20" s="3" t="s">
        <v>47</v>
      </c>
      <c r="E20" s="133">
        <v>30465</v>
      </c>
      <c r="F20" s="40">
        <v>22415</v>
      </c>
      <c r="G20" s="40">
        <f>18310+5826+262-1</f>
        <v>24397</v>
      </c>
      <c r="I20" s="4">
        <f>-E20+G20</f>
        <v>-6068</v>
      </c>
    </row>
    <row r="21" spans="2:7" ht="15" customHeight="1">
      <c r="B21" s="3" t="s">
        <v>48</v>
      </c>
      <c r="E21" s="133">
        <v>42338</v>
      </c>
      <c r="F21" s="41">
        <v>18115</v>
      </c>
      <c r="G21" s="41">
        <v>17714</v>
      </c>
    </row>
    <row r="22" spans="1:9" ht="15" customHeight="1">
      <c r="A22" s="9"/>
      <c r="E22" s="134">
        <f>SUM(E19:E21)</f>
        <v>130984</v>
      </c>
      <c r="F22" s="42">
        <f>SUM(F19:F21)</f>
        <v>78960</v>
      </c>
      <c r="G22" s="42">
        <f>SUM(G19:G21)</f>
        <v>115081</v>
      </c>
      <c r="I22" s="33"/>
    </row>
    <row r="23" spans="1:7" ht="15" customHeight="1">
      <c r="A23" s="34" t="s">
        <v>49</v>
      </c>
      <c r="E23" s="135"/>
      <c r="F23" s="6"/>
      <c r="G23" s="6"/>
    </row>
    <row r="24" spans="1:9" ht="15" customHeight="1">
      <c r="A24" s="9"/>
      <c r="B24" s="3" t="s">
        <v>50</v>
      </c>
      <c r="E24" s="136">
        <v>37151</v>
      </c>
      <c r="F24" s="43">
        <v>16262</v>
      </c>
      <c r="G24" s="43">
        <f>17799+611+1386+7712</f>
        <v>27508</v>
      </c>
      <c r="I24" s="4">
        <f>-E24+G24</f>
        <v>-9643</v>
      </c>
    </row>
    <row r="25" spans="1:9" ht="15" customHeight="1">
      <c r="A25" s="9"/>
      <c r="B25" s="3" t="s">
        <v>51</v>
      </c>
      <c r="E25" s="138">
        <v>0</v>
      </c>
      <c r="F25" s="44">
        <v>40290</v>
      </c>
      <c r="G25" s="44">
        <v>37087</v>
      </c>
      <c r="I25" s="4">
        <f>-E25+G25</f>
        <v>37087</v>
      </c>
    </row>
    <row r="26" spans="1:7" ht="15" customHeight="1">
      <c r="A26" s="9"/>
      <c r="B26" s="3" t="s">
        <v>60</v>
      </c>
      <c r="E26" s="138">
        <v>0</v>
      </c>
      <c r="F26" s="44">
        <v>5000</v>
      </c>
      <c r="G26" s="44">
        <v>5000</v>
      </c>
    </row>
    <row r="27" spans="1:7" ht="15" customHeight="1">
      <c r="A27" s="9"/>
      <c r="B27" s="3" t="s">
        <v>66</v>
      </c>
      <c r="E27" s="137">
        <v>2681</v>
      </c>
      <c r="F27" s="72">
        <v>2058</v>
      </c>
      <c r="G27" s="72">
        <v>1574</v>
      </c>
    </row>
    <row r="28" spans="1:7" ht="15" customHeight="1">
      <c r="A28" s="9"/>
      <c r="E28" s="135">
        <f>SUM(E24:E27)</f>
        <v>39832</v>
      </c>
      <c r="F28" s="6">
        <f>SUM(F24:F27)</f>
        <v>63610</v>
      </c>
      <c r="G28" s="6">
        <f>SUM(G24:G27)</f>
        <v>71169</v>
      </c>
    </row>
    <row r="29" spans="1:5" ht="15" customHeight="1">
      <c r="A29" s="9"/>
      <c r="E29" s="123"/>
    </row>
    <row r="30" spans="1:7" ht="15" customHeight="1">
      <c r="A30" s="34" t="s">
        <v>52</v>
      </c>
      <c r="E30" s="123">
        <f>E22-E28</f>
        <v>91152</v>
      </c>
      <c r="F30" s="4">
        <f>F22-F28</f>
        <v>15350</v>
      </c>
      <c r="G30" s="4">
        <f>G22-G28</f>
        <v>43912</v>
      </c>
    </row>
    <row r="31" spans="1:5" ht="15" customHeight="1">
      <c r="A31" s="34"/>
      <c r="E31" s="123"/>
    </row>
    <row r="32" spans="1:7" ht="16.5" thickBot="1">
      <c r="A32" s="9"/>
      <c r="E32" s="126">
        <f>SUM(E15:E17)+E30</f>
        <v>333669</v>
      </c>
      <c r="F32" s="45">
        <f>SUM(F15:F17)+F30</f>
        <v>254250</v>
      </c>
      <c r="G32" s="45">
        <f>SUM(G15:G17)+G30</f>
        <v>272568</v>
      </c>
    </row>
    <row r="33" spans="1:5" ht="15" customHeight="1" thickTop="1">
      <c r="A33" s="9"/>
      <c r="E33" s="123"/>
    </row>
    <row r="34" spans="1:5" ht="15" customHeight="1">
      <c r="A34" s="2" t="s">
        <v>5</v>
      </c>
      <c r="B34" s="34"/>
      <c r="C34" s="34"/>
      <c r="D34" s="34"/>
      <c r="E34" s="123"/>
    </row>
    <row r="35" spans="1:7" ht="15" customHeight="1">
      <c r="A35" s="34" t="s">
        <v>53</v>
      </c>
      <c r="B35" s="34"/>
      <c r="C35" s="34"/>
      <c r="D35" s="34"/>
      <c r="E35" s="136">
        <v>99996</v>
      </c>
      <c r="F35" s="43">
        <v>99996</v>
      </c>
      <c r="G35" s="43">
        <v>99996</v>
      </c>
    </row>
    <row r="36" spans="1:7" ht="15" customHeight="1">
      <c r="A36" s="34" t="s">
        <v>1</v>
      </c>
      <c r="B36" s="34"/>
      <c r="C36" s="34"/>
      <c r="D36" s="34"/>
      <c r="E36" s="137">
        <f>+Equity!C25+Equity!D25</f>
        <v>104800</v>
      </c>
      <c r="F36" s="72">
        <f>+Equity!C36+Equity!D36</f>
        <v>103285</v>
      </c>
      <c r="G36" s="72">
        <f>+Equity!C48+Equity!D48</f>
        <v>105077</v>
      </c>
    </row>
    <row r="37" spans="1:7" ht="15" customHeight="1">
      <c r="A37" s="34" t="s">
        <v>54</v>
      </c>
      <c r="E37" s="123">
        <f>SUM(E35:E36)</f>
        <v>204796</v>
      </c>
      <c r="F37" s="4">
        <f>SUM(F35:F36)</f>
        <v>203281</v>
      </c>
      <c r="G37" s="4">
        <f>SUM(G35:G36)</f>
        <v>205073</v>
      </c>
    </row>
    <row r="38" spans="1:5" ht="15" customHeight="1">
      <c r="A38" s="34"/>
      <c r="E38" s="123"/>
    </row>
    <row r="39" spans="1:5" ht="15" customHeight="1">
      <c r="A39" s="3" t="s">
        <v>55</v>
      </c>
      <c r="E39" s="123"/>
    </row>
    <row r="40" spans="2:7" ht="15" customHeight="1">
      <c r="B40" s="3" t="s">
        <v>61</v>
      </c>
      <c r="E40" s="124">
        <v>85055</v>
      </c>
      <c r="F40" s="4">
        <v>5000</v>
      </c>
      <c r="G40" s="4">
        <v>22500</v>
      </c>
    </row>
    <row r="41" spans="2:7" ht="15" customHeight="1">
      <c r="B41" s="3" t="s">
        <v>102</v>
      </c>
      <c r="E41" s="123">
        <v>43818</v>
      </c>
      <c r="F41" s="4">
        <v>45969</v>
      </c>
      <c r="G41" s="4">
        <f>44994+1</f>
        <v>44995</v>
      </c>
    </row>
    <row r="42" spans="5:10" ht="15" customHeight="1" thickBot="1">
      <c r="E42" s="126">
        <f>SUM(E37:E41)</f>
        <v>333669</v>
      </c>
      <c r="F42" s="45">
        <f>SUM(F37:F41)</f>
        <v>254250</v>
      </c>
      <c r="G42" s="45">
        <f>SUM(G37:G41)</f>
        <v>272568</v>
      </c>
      <c r="I42" s="46">
        <f>E32-E42</f>
        <v>0</v>
      </c>
      <c r="J42" s="46">
        <f>F32-F42</f>
        <v>0</v>
      </c>
    </row>
    <row r="43" spans="5:9" ht="15" customHeight="1" thickTop="1">
      <c r="E43" s="6"/>
      <c r="F43" s="6"/>
      <c r="G43" s="6"/>
      <c r="I43" s="46">
        <f>+G32-G42</f>
        <v>0</v>
      </c>
    </row>
    <row r="44" spans="5:9" ht="15" customHeight="1">
      <c r="E44" s="6"/>
      <c r="F44" s="6"/>
      <c r="G44" s="6"/>
      <c r="I44" s="46"/>
    </row>
    <row r="45" spans="5:9" ht="15" customHeight="1">
      <c r="E45" s="6"/>
      <c r="F45" s="6"/>
      <c r="G45" s="6"/>
      <c r="I45" s="4"/>
    </row>
    <row r="46" spans="5:9" ht="15" customHeight="1">
      <c r="E46" s="6"/>
      <c r="F46" s="6"/>
      <c r="G46" s="6"/>
      <c r="I46" s="4"/>
    </row>
    <row r="47" spans="1:7" ht="15" customHeight="1">
      <c r="A47" s="146" t="s">
        <v>113</v>
      </c>
      <c r="B47" s="146"/>
      <c r="C47" s="146"/>
      <c r="D47" s="146"/>
      <c r="E47" s="146"/>
      <c r="F47" s="146"/>
      <c r="G47" s="146"/>
    </row>
    <row r="48" spans="1:7" ht="15" customHeight="1">
      <c r="A48" s="146"/>
      <c r="B48" s="146"/>
      <c r="C48" s="146"/>
      <c r="D48" s="146"/>
      <c r="E48" s="146"/>
      <c r="F48" s="146"/>
      <c r="G48" s="146"/>
    </row>
    <row r="51" spans="2:7" ht="15" customHeight="1">
      <c r="B51" s="35"/>
      <c r="E51" s="46">
        <f>E32-E42</f>
        <v>0</v>
      </c>
      <c r="F51" s="46">
        <f>F32-F42</f>
        <v>0</v>
      </c>
      <c r="G51" s="46">
        <f>G32-G42</f>
        <v>0</v>
      </c>
    </row>
    <row r="52" spans="5:7" ht="15" customHeight="1">
      <c r="E52" s="47"/>
      <c r="F52" s="47"/>
      <c r="G52" s="47"/>
    </row>
  </sheetData>
  <mergeCells count="1">
    <mergeCell ref="A47:G48"/>
  </mergeCells>
  <printOptions horizontalCentered="1"/>
  <pageMargins left="0.5" right="0.5" top="0.5" bottom="0.5" header="0.5" footer="0.1"/>
  <pageSetup horizontalDpi="300" verticalDpi="300" orientation="portrait" paperSize="9" r:id="rId1"/>
  <headerFooter alignWithMargins="0">
    <oddFooter>&amp;C
&amp;"Times New Roman,Regular"&amp;12
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SheetLayoutView="100" workbookViewId="0" topLeftCell="A25">
      <selection activeCell="A35" sqref="A35:IV41"/>
    </sheetView>
  </sheetViews>
  <sheetFormatPr defaultColWidth="9.140625" defaultRowHeight="15" customHeight="1"/>
  <cols>
    <col min="1" max="1" width="3.421875" style="3" customWidth="1"/>
    <col min="2" max="2" width="36.57421875" style="3" customWidth="1"/>
    <col min="3" max="3" width="4.00390625" style="3" customWidth="1"/>
    <col min="4" max="7" width="12.421875" style="4" customWidth="1"/>
    <col min="8" max="16384" width="9.140625" style="3" customWidth="1"/>
  </cols>
  <sheetData>
    <row r="1" ht="15" customHeight="1">
      <c r="A1" s="2" t="s">
        <v>16</v>
      </c>
    </row>
    <row r="2" ht="15" customHeight="1">
      <c r="G2" s="5"/>
    </row>
    <row r="3" ht="15" customHeight="1">
      <c r="A3" s="2" t="s">
        <v>110</v>
      </c>
    </row>
    <row r="4" ht="15" customHeight="1">
      <c r="A4" s="2" t="s">
        <v>108</v>
      </c>
    </row>
    <row r="5" spans="4:7" ht="15" customHeight="1">
      <c r="D5" s="99"/>
      <c r="E5" s="7"/>
      <c r="F5" s="99"/>
      <c r="G5" s="7"/>
    </row>
    <row r="6" spans="4:7" s="9" customFormat="1" ht="15" customHeight="1">
      <c r="D6" s="101" t="s">
        <v>17</v>
      </c>
      <c r="E6" s="8" t="s">
        <v>19</v>
      </c>
      <c r="F6" s="101" t="s">
        <v>20</v>
      </c>
      <c r="G6" s="8" t="s">
        <v>21</v>
      </c>
    </row>
    <row r="7" spans="4:7" s="9" customFormat="1" ht="15" customHeight="1">
      <c r="D7" s="101" t="s">
        <v>18</v>
      </c>
      <c r="E7" s="8" t="s">
        <v>18</v>
      </c>
      <c r="F7" s="101" t="s">
        <v>56</v>
      </c>
      <c r="G7" s="8" t="s">
        <v>56</v>
      </c>
    </row>
    <row r="8" spans="4:7" s="9" customFormat="1" ht="15" customHeight="1">
      <c r="D8" s="101" t="s">
        <v>14</v>
      </c>
      <c r="E8" s="8" t="s">
        <v>14</v>
      </c>
      <c r="F8" s="101" t="s">
        <v>14</v>
      </c>
      <c r="G8" s="8" t="s">
        <v>14</v>
      </c>
    </row>
    <row r="9" spans="4:7" s="9" customFormat="1" ht="15" customHeight="1">
      <c r="D9" s="118" t="s">
        <v>87</v>
      </c>
      <c r="E9" s="96" t="s">
        <v>89</v>
      </c>
      <c r="F9" s="118" t="s">
        <v>87</v>
      </c>
      <c r="G9" s="96" t="s">
        <v>89</v>
      </c>
    </row>
    <row r="10" spans="4:9" ht="15" customHeight="1">
      <c r="D10" s="99" t="s">
        <v>2</v>
      </c>
      <c r="E10" s="7" t="s">
        <v>2</v>
      </c>
      <c r="F10" s="99" t="s">
        <v>2</v>
      </c>
      <c r="G10" s="7" t="s">
        <v>2</v>
      </c>
      <c r="I10" s="73"/>
    </row>
    <row r="11" spans="4:9" ht="15" customHeight="1">
      <c r="D11" s="99"/>
      <c r="E11" s="7"/>
      <c r="F11" s="99"/>
      <c r="G11" s="7"/>
      <c r="I11" s="73"/>
    </row>
    <row r="12" spans="1:9" ht="15" customHeight="1">
      <c r="A12" s="3" t="s">
        <v>31</v>
      </c>
      <c r="D12" s="119">
        <f>50755-26416</f>
        <v>24339</v>
      </c>
      <c r="E12" s="5">
        <v>25970</v>
      </c>
      <c r="F12" s="119">
        <v>50755</v>
      </c>
      <c r="G12" s="5">
        <v>45261</v>
      </c>
      <c r="I12" s="49"/>
    </row>
    <row r="13" spans="4:9" ht="15" customHeight="1">
      <c r="D13" s="119"/>
      <c r="E13" s="5"/>
      <c r="F13" s="119"/>
      <c r="G13" s="5"/>
      <c r="I13" s="49"/>
    </row>
    <row r="14" spans="1:9" ht="15" customHeight="1">
      <c r="A14" s="3" t="s">
        <v>11</v>
      </c>
      <c r="D14" s="120">
        <f>D18-D12-D16</f>
        <v>-21269</v>
      </c>
      <c r="E14" s="48">
        <f>E18-E12-E16</f>
        <v>-23551</v>
      </c>
      <c r="F14" s="120">
        <f>F18-F12-F16</f>
        <v>-44641</v>
      </c>
      <c r="G14" s="48">
        <f>G18-G12-G16</f>
        <v>-38951</v>
      </c>
      <c r="I14" s="48"/>
    </row>
    <row r="15" spans="4:9" ht="15" customHeight="1">
      <c r="D15" s="121"/>
      <c r="E15" s="49"/>
      <c r="F15" s="121"/>
      <c r="G15" s="49"/>
      <c r="I15" s="49"/>
    </row>
    <row r="16" spans="1:9" ht="15" customHeight="1">
      <c r="A16" s="3" t="s">
        <v>6</v>
      </c>
      <c r="D16" s="119">
        <f>662-290-42</f>
        <v>330</v>
      </c>
      <c r="E16" s="5">
        <v>273</v>
      </c>
      <c r="F16" s="119">
        <v>662</v>
      </c>
      <c r="G16" s="5">
        <v>459</v>
      </c>
      <c r="I16" s="48"/>
    </row>
    <row r="17" spans="4:9" ht="15" customHeight="1">
      <c r="D17" s="122"/>
      <c r="E17" s="50"/>
      <c r="F17" s="122"/>
      <c r="G17" s="50"/>
      <c r="I17" s="49"/>
    </row>
    <row r="18" spans="1:9" ht="15" customHeight="1">
      <c r="A18" s="3" t="s">
        <v>71</v>
      </c>
      <c r="D18" s="123">
        <f>D22-D20</f>
        <v>3400</v>
      </c>
      <c r="E18" s="4">
        <f>E22-E20</f>
        <v>2692</v>
      </c>
      <c r="F18" s="123">
        <f>F22-F20</f>
        <v>6776</v>
      </c>
      <c r="G18" s="4">
        <f>G22-G20</f>
        <v>6769</v>
      </c>
      <c r="I18" s="6"/>
    </row>
    <row r="19" spans="4:9" ht="15" customHeight="1">
      <c r="D19" s="123"/>
      <c r="F19" s="123"/>
      <c r="I19" s="6"/>
    </row>
    <row r="20" spans="1:9" ht="15" customHeight="1">
      <c r="A20" s="3" t="s">
        <v>7</v>
      </c>
      <c r="D20" s="124">
        <f>-1238+10</f>
        <v>-1228</v>
      </c>
      <c r="E20" s="37">
        <v>-61</v>
      </c>
      <c r="F20" s="124">
        <v>-1238</v>
      </c>
      <c r="G20" s="37">
        <v>-62</v>
      </c>
      <c r="I20" s="74"/>
    </row>
    <row r="21" spans="4:9" ht="15" customHeight="1">
      <c r="D21" s="125"/>
      <c r="E21" s="51"/>
      <c r="F21" s="125"/>
      <c r="G21" s="51"/>
      <c r="I21" s="6"/>
    </row>
    <row r="22" spans="1:9" ht="15" customHeight="1">
      <c r="A22" s="3" t="s">
        <v>67</v>
      </c>
      <c r="D22" s="123">
        <f>5538-3366</f>
        <v>2172</v>
      </c>
      <c r="E22" s="4">
        <v>2631</v>
      </c>
      <c r="F22" s="123">
        <v>5538</v>
      </c>
      <c r="G22" s="4">
        <v>6707</v>
      </c>
      <c r="I22" s="6"/>
    </row>
    <row r="23" spans="4:9" ht="15" customHeight="1">
      <c r="D23" s="123"/>
      <c r="F23" s="123"/>
      <c r="I23" s="6"/>
    </row>
    <row r="24" spans="1:9" ht="15" customHeight="1">
      <c r="A24" s="3" t="s">
        <v>72</v>
      </c>
      <c r="D24" s="123">
        <f>-2028+966</f>
        <v>-1062</v>
      </c>
      <c r="E24" s="4">
        <v>-839</v>
      </c>
      <c r="F24" s="123">
        <v>-2028</v>
      </c>
      <c r="G24" s="4">
        <v>-2000</v>
      </c>
      <c r="I24" s="6"/>
    </row>
    <row r="25" spans="4:9" ht="15" customHeight="1">
      <c r="D25" s="125"/>
      <c r="E25" s="51"/>
      <c r="F25" s="125"/>
      <c r="G25" s="51"/>
      <c r="I25" s="73"/>
    </row>
    <row r="26" spans="1:9" ht="15" customHeight="1" thickBot="1">
      <c r="A26" s="3" t="s">
        <v>82</v>
      </c>
      <c r="D26" s="126">
        <f>SUM(D22:D25)</f>
        <v>1110</v>
      </c>
      <c r="E26" s="45">
        <f>SUM(E22:E25)</f>
        <v>1792</v>
      </c>
      <c r="F26" s="126">
        <f>SUM(F22:F25)</f>
        <v>3510</v>
      </c>
      <c r="G26" s="45">
        <f>SUM(G22:G25)</f>
        <v>4707</v>
      </c>
      <c r="I26" s="6"/>
    </row>
    <row r="27" spans="4:9" ht="15" customHeight="1" thickTop="1">
      <c r="D27" s="123"/>
      <c r="F27" s="123"/>
      <c r="I27" s="6"/>
    </row>
    <row r="28" spans="1:9" ht="15" customHeight="1">
      <c r="A28" s="3" t="s">
        <v>75</v>
      </c>
      <c r="D28" s="123"/>
      <c r="F28" s="123"/>
      <c r="I28" s="73"/>
    </row>
    <row r="29" spans="2:9" ht="15" customHeight="1">
      <c r="B29" s="3" t="s">
        <v>8</v>
      </c>
      <c r="D29" s="127">
        <f>D26/99996*100</f>
        <v>1.110044401776071</v>
      </c>
      <c r="E29" s="47">
        <f>E26/99996*100</f>
        <v>1.7920716828673147</v>
      </c>
      <c r="F29" s="127">
        <f>F26/99996*100</f>
        <v>3.5101404056162244</v>
      </c>
      <c r="G29" s="47">
        <f>G26/99996*100</f>
        <v>4.707188287531501</v>
      </c>
      <c r="I29" s="75"/>
    </row>
    <row r="30" spans="2:9" ht="15" customHeight="1" thickBot="1">
      <c r="B30" s="3" t="s">
        <v>9</v>
      </c>
      <c r="D30" s="142" t="s">
        <v>100</v>
      </c>
      <c r="E30" s="143" t="s">
        <v>100</v>
      </c>
      <c r="F30" s="142" t="s">
        <v>100</v>
      </c>
      <c r="G30" s="143" t="s">
        <v>100</v>
      </c>
      <c r="I30" s="76"/>
    </row>
    <row r="31" ht="15" customHeight="1" thickTop="1"/>
    <row r="33" spans="1:2" ht="15" customHeight="1">
      <c r="A33" s="3" t="s">
        <v>100</v>
      </c>
      <c r="B33" s="3" t="s">
        <v>101</v>
      </c>
    </row>
    <row r="37" spans="1:7" ht="15" customHeight="1">
      <c r="A37" s="146" t="s">
        <v>114</v>
      </c>
      <c r="B37" s="146"/>
      <c r="C37" s="146"/>
      <c r="D37" s="146"/>
      <c r="E37" s="146"/>
      <c r="F37" s="146"/>
      <c r="G37" s="146"/>
    </row>
    <row r="38" spans="1:7" ht="15" customHeight="1">
      <c r="A38" s="146"/>
      <c r="B38" s="146"/>
      <c r="C38" s="146"/>
      <c r="D38" s="146"/>
      <c r="E38" s="146"/>
      <c r="F38" s="146"/>
      <c r="G38" s="146"/>
    </row>
  </sheetData>
  <mergeCells count="1">
    <mergeCell ref="A37:G38"/>
  </mergeCells>
  <printOptions horizontalCentered="1"/>
  <pageMargins left="0.5" right="0.5" top="0.5" bottom="0.5" header="0.5" footer="0.1"/>
  <pageSetup horizontalDpi="300" verticalDpi="300" orientation="portrait" paperSize="9" r:id="rId1"/>
  <headerFooter alignWithMargins="0">
    <oddFooter>&amp;C
&amp;"Times New Roman,Regular"&amp;12Page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SheetLayoutView="100" workbookViewId="0" topLeftCell="A1">
      <selection activeCell="A1" sqref="A1"/>
    </sheetView>
  </sheetViews>
  <sheetFormatPr defaultColWidth="8.28125" defaultRowHeight="15" customHeight="1"/>
  <cols>
    <col min="1" max="1" width="40.57421875" style="55" customWidth="1"/>
    <col min="2" max="5" width="13.28125" style="55" customWidth="1"/>
    <col min="6" max="6" width="2.28125" style="55" customWidth="1"/>
    <col min="7" max="7" width="8.28125" style="55" customWidth="1"/>
    <col min="8" max="8" width="7.57421875" style="55" customWidth="1"/>
    <col min="9" max="9" width="12.00390625" style="55" customWidth="1"/>
    <col min="10" max="16384" width="8.28125" style="55" customWidth="1"/>
  </cols>
  <sheetData>
    <row r="1" s="53" customFormat="1" ht="15" customHeight="1">
      <c r="A1" s="52" t="str">
        <f>'P&amp;L'!A1</f>
        <v>OSK PROPERTY HOLDINGS BERHAD (201666-D)</v>
      </c>
    </row>
    <row r="2" s="53" customFormat="1" ht="15" customHeight="1"/>
    <row r="3" s="53" customFormat="1" ht="15" customHeight="1">
      <c r="A3" s="52" t="s">
        <v>111</v>
      </c>
    </row>
    <row r="4" s="53" customFormat="1" ht="15" customHeight="1">
      <c r="A4" s="52" t="s">
        <v>88</v>
      </c>
    </row>
    <row r="5" spans="1:6" ht="15" customHeight="1">
      <c r="A5" s="54"/>
      <c r="B5" s="54"/>
      <c r="C5" s="54"/>
      <c r="D5" s="54"/>
      <c r="E5" s="54"/>
      <c r="F5" s="54"/>
    </row>
    <row r="6" spans="1:6" ht="15" customHeight="1">
      <c r="A6" s="54"/>
      <c r="B6" s="52" t="s">
        <v>76</v>
      </c>
      <c r="D6" s="56" t="s">
        <v>32</v>
      </c>
      <c r="E6" s="54"/>
      <c r="F6" s="54"/>
    </row>
    <row r="7" spans="2:4" ht="15" customHeight="1">
      <c r="B7" s="57" t="s">
        <v>12</v>
      </c>
      <c r="C7" s="57" t="s">
        <v>12</v>
      </c>
      <c r="D7" s="58" t="s">
        <v>13</v>
      </c>
    </row>
    <row r="8" spans="2:6" ht="15" customHeight="1">
      <c r="B8" s="59" t="s">
        <v>22</v>
      </c>
      <c r="C8" s="59" t="s">
        <v>23</v>
      </c>
      <c r="D8" s="59" t="s">
        <v>24</v>
      </c>
      <c r="E8" s="59" t="s">
        <v>3</v>
      </c>
      <c r="F8" s="60"/>
    </row>
    <row r="9" spans="2:6" ht="15" customHeight="1">
      <c r="B9" s="60" t="s">
        <v>2</v>
      </c>
      <c r="C9" s="60" t="s">
        <v>2</v>
      </c>
      <c r="D9" s="60" t="s">
        <v>2</v>
      </c>
      <c r="E9" s="60" t="s">
        <v>2</v>
      </c>
      <c r="F9" s="60"/>
    </row>
    <row r="10" spans="1:6" ht="15" customHeight="1">
      <c r="A10" s="144" t="s">
        <v>77</v>
      </c>
      <c r="B10" s="60"/>
      <c r="C10" s="60"/>
      <c r="D10" s="60"/>
      <c r="E10" s="60"/>
      <c r="F10" s="60"/>
    </row>
    <row r="11" spans="1:6" ht="15" customHeight="1">
      <c r="A11" s="145" t="s">
        <v>87</v>
      </c>
      <c r="B11" s="60"/>
      <c r="C11" s="60"/>
      <c r="D11" s="60"/>
      <c r="E11" s="60"/>
      <c r="F11" s="60"/>
    </row>
    <row r="12" spans="2:3" ht="15" customHeight="1">
      <c r="B12" s="57"/>
      <c r="C12" s="61"/>
    </row>
    <row r="13" spans="1:5" ht="15" customHeight="1">
      <c r="A13" s="55" t="s">
        <v>70</v>
      </c>
      <c r="B13" s="55">
        <v>99996</v>
      </c>
      <c r="C13" s="55">
        <v>16157</v>
      </c>
      <c r="D13" s="55">
        <f>D48</f>
        <v>88920</v>
      </c>
      <c r="E13" s="55">
        <f>SUM(B13:D13)</f>
        <v>205073</v>
      </c>
    </row>
    <row r="15" spans="1:5" ht="15" customHeight="1">
      <c r="A15" s="55" t="s">
        <v>86</v>
      </c>
      <c r="B15" s="81"/>
      <c r="C15" s="82"/>
      <c r="D15" s="82"/>
      <c r="E15" s="83"/>
    </row>
    <row r="16" spans="1:5" ht="15" customHeight="1">
      <c r="A16" s="55" t="s">
        <v>106</v>
      </c>
      <c r="B16" s="84">
        <v>0</v>
      </c>
      <c r="C16" s="85">
        <v>-187</v>
      </c>
      <c r="D16" s="85">
        <v>0</v>
      </c>
      <c r="E16" s="86">
        <f>SUM(B16:D16)</f>
        <v>-187</v>
      </c>
    </row>
    <row r="17" spans="2:5" ht="15" customHeight="1">
      <c r="B17" s="87"/>
      <c r="C17" s="88"/>
      <c r="D17" s="88"/>
      <c r="E17" s="89"/>
    </row>
    <row r="18" spans="1:5" ht="15" customHeight="1">
      <c r="A18" s="55" t="s">
        <v>73</v>
      </c>
      <c r="B18" s="85"/>
      <c r="C18" s="85"/>
      <c r="D18" s="85"/>
      <c r="E18" s="85"/>
    </row>
    <row r="19" spans="1:5" ht="15" customHeight="1">
      <c r="A19" s="55" t="s">
        <v>74</v>
      </c>
      <c r="B19" s="62">
        <f>+SUM(B15:B17)</f>
        <v>0</v>
      </c>
      <c r="C19" s="62">
        <f>+SUM(C15:C17)</f>
        <v>-187</v>
      </c>
      <c r="D19" s="62">
        <f>+SUM(D15:D17)</f>
        <v>0</v>
      </c>
      <c r="E19" s="62">
        <f>+SUM(E15:E17)</f>
        <v>-187</v>
      </c>
    </row>
    <row r="21" spans="1:9" ht="15" customHeight="1">
      <c r="A21" s="53" t="s">
        <v>82</v>
      </c>
      <c r="B21" s="63">
        <v>0</v>
      </c>
      <c r="C21" s="63">
        <v>0</v>
      </c>
      <c r="D21" s="55">
        <f>'P&amp;L'!F26</f>
        <v>3510</v>
      </c>
      <c r="E21" s="55">
        <f>SUM(B21:D21)</f>
        <v>3510</v>
      </c>
      <c r="G21" s="64"/>
      <c r="H21" s="64"/>
      <c r="I21" s="64"/>
    </row>
    <row r="22" spans="1:9" ht="15" customHeight="1">
      <c r="A22" s="53"/>
      <c r="B22" s="63"/>
      <c r="C22" s="63"/>
      <c r="G22" s="64"/>
      <c r="H22" s="64"/>
      <c r="I22" s="64"/>
    </row>
    <row r="23" spans="1:9" ht="15" customHeight="1">
      <c r="A23" s="53" t="s">
        <v>105</v>
      </c>
      <c r="B23" s="63">
        <v>0</v>
      </c>
      <c r="C23" s="63">
        <v>0</v>
      </c>
      <c r="D23" s="55">
        <v>-3600</v>
      </c>
      <c r="E23" s="62">
        <f>SUM(B23:D23)</f>
        <v>-3600</v>
      </c>
      <c r="G23" s="64"/>
      <c r="H23" s="64"/>
      <c r="I23" s="64"/>
    </row>
    <row r="24" spans="2:5" ht="15" customHeight="1">
      <c r="B24" s="65"/>
      <c r="C24" s="65"/>
      <c r="D24" s="65"/>
      <c r="E24" s="65"/>
    </row>
    <row r="25" spans="1:8" ht="15" customHeight="1" thickBot="1">
      <c r="A25" s="55" t="s">
        <v>91</v>
      </c>
      <c r="B25" s="90">
        <f>+B13+SUM(B19:B24)</f>
        <v>99996</v>
      </c>
      <c r="C25" s="90">
        <f>+C13+SUM(C19:C24)</f>
        <v>15970</v>
      </c>
      <c r="D25" s="90">
        <f>+D13+SUM(D19:D24)</f>
        <v>88830</v>
      </c>
      <c r="E25" s="90">
        <f>+E13+SUM(E19:E24)</f>
        <v>204796</v>
      </c>
      <c r="F25" s="67"/>
      <c r="G25" s="55">
        <f>'BS'!$E$37</f>
        <v>204796</v>
      </c>
      <c r="H25" s="55">
        <f>+E25-G25</f>
        <v>0</v>
      </c>
    </row>
    <row r="26" ht="15" customHeight="1" thickTop="1"/>
    <row r="27" spans="1:3" ht="15" customHeight="1">
      <c r="A27" s="144" t="s">
        <v>115</v>
      </c>
      <c r="B27" s="57"/>
      <c r="C27" s="61"/>
    </row>
    <row r="28" spans="1:3" ht="15" customHeight="1">
      <c r="A28" s="145" t="s">
        <v>89</v>
      </c>
      <c r="B28" s="57"/>
      <c r="C28" s="61"/>
    </row>
    <row r="29" spans="7:8" ht="15" customHeight="1">
      <c r="G29" s="68"/>
      <c r="H29" s="64"/>
    </row>
    <row r="30" spans="1:5" ht="15" customHeight="1">
      <c r="A30" s="55" t="s">
        <v>69</v>
      </c>
      <c r="B30" s="55">
        <v>99996</v>
      </c>
      <c r="C30" s="55">
        <v>16157</v>
      </c>
      <c r="D30" s="55">
        <v>84221</v>
      </c>
      <c r="E30" s="55">
        <f>SUM(B30:D30)</f>
        <v>200374</v>
      </c>
    </row>
    <row r="32" spans="1:5" ht="15" customHeight="1">
      <c r="A32" s="53" t="s">
        <v>82</v>
      </c>
      <c r="B32" s="63">
        <v>0</v>
      </c>
      <c r="C32" s="63">
        <v>0</v>
      </c>
      <c r="D32" s="55">
        <v>4707</v>
      </c>
      <c r="E32" s="55">
        <f>SUM(B32:D32)</f>
        <v>4707</v>
      </c>
    </row>
    <row r="33" spans="2:3" ht="15" customHeight="1">
      <c r="B33" s="63"/>
      <c r="C33" s="63"/>
    </row>
    <row r="34" spans="1:5" ht="15" customHeight="1">
      <c r="A34" s="55" t="s">
        <v>105</v>
      </c>
      <c r="B34" s="63">
        <v>0</v>
      </c>
      <c r="C34" s="63">
        <v>0</v>
      </c>
      <c r="D34" s="55">
        <v>-1800</v>
      </c>
      <c r="E34" s="55">
        <f>SUM(B34:D34)</f>
        <v>-1800</v>
      </c>
    </row>
    <row r="35" spans="2:6" ht="15" customHeight="1">
      <c r="B35" s="65"/>
      <c r="C35" s="65"/>
      <c r="D35" s="65"/>
      <c r="E35" s="65"/>
      <c r="F35" s="67"/>
    </row>
    <row r="36" spans="1:8" ht="15" customHeight="1" thickBot="1">
      <c r="A36" s="55" t="s">
        <v>90</v>
      </c>
      <c r="B36" s="66">
        <f>+SUM(B30:B35)</f>
        <v>99996</v>
      </c>
      <c r="C36" s="66">
        <f>+SUM(C30:C35)</f>
        <v>16157</v>
      </c>
      <c r="D36" s="66">
        <f>+SUM(D30:D35)</f>
        <v>87128</v>
      </c>
      <c r="E36" s="66">
        <f>+SUM(E30:E35)</f>
        <v>203281</v>
      </c>
      <c r="G36" s="55">
        <f>'BS'!$F$37</f>
        <v>203281</v>
      </c>
      <c r="H36" s="55">
        <f>+E36-G36</f>
        <v>0</v>
      </c>
    </row>
    <row r="37" ht="15" customHeight="1" thickTop="1"/>
    <row r="39" spans="1:3" ht="15" customHeight="1">
      <c r="A39" s="144" t="s">
        <v>28</v>
      </c>
      <c r="B39" s="57"/>
      <c r="C39" s="61"/>
    </row>
    <row r="40" spans="1:3" ht="15" customHeight="1">
      <c r="A40" s="145" t="s">
        <v>58</v>
      </c>
      <c r="B40" s="57"/>
      <c r="C40" s="61"/>
    </row>
    <row r="41" spans="7:8" ht="15" customHeight="1">
      <c r="G41" s="68"/>
      <c r="H41" s="64"/>
    </row>
    <row r="42" spans="1:5" ht="15" customHeight="1">
      <c r="A42" s="55" t="s">
        <v>69</v>
      </c>
      <c r="B42" s="55">
        <v>99996</v>
      </c>
      <c r="C42" s="55">
        <v>16157</v>
      </c>
      <c r="D42" s="55">
        <v>84221</v>
      </c>
      <c r="E42" s="55">
        <f>SUM(B42:D42)</f>
        <v>200374</v>
      </c>
    </row>
    <row r="44" spans="1:5" ht="15" customHeight="1">
      <c r="A44" s="53" t="s">
        <v>39</v>
      </c>
      <c r="B44" s="63">
        <v>0</v>
      </c>
      <c r="C44" s="63">
        <v>0</v>
      </c>
      <c r="D44" s="55">
        <v>8299</v>
      </c>
      <c r="E44" s="55">
        <f>SUM(B44:D44)</f>
        <v>8299</v>
      </c>
    </row>
    <row r="45" spans="2:3" ht="15" customHeight="1">
      <c r="B45" s="63"/>
      <c r="C45" s="63"/>
    </row>
    <row r="46" spans="1:5" ht="15" customHeight="1">
      <c r="A46" s="55" t="s">
        <v>40</v>
      </c>
      <c r="B46" s="63">
        <v>0</v>
      </c>
      <c r="C46" s="63">
        <v>0</v>
      </c>
      <c r="D46" s="55">
        <v>-3600</v>
      </c>
      <c r="E46" s="55">
        <f>SUM(B46:D46)</f>
        <v>-3600</v>
      </c>
    </row>
    <row r="47" spans="2:6" ht="15" customHeight="1">
      <c r="B47" s="65"/>
      <c r="C47" s="65"/>
      <c r="D47" s="65"/>
      <c r="E47" s="65"/>
      <c r="F47" s="67"/>
    </row>
    <row r="48" spans="1:8" ht="15" customHeight="1" thickBot="1">
      <c r="A48" s="55" t="s">
        <v>59</v>
      </c>
      <c r="B48" s="66">
        <f>+SUM(B42:B47)</f>
        <v>99996</v>
      </c>
      <c r="C48" s="66">
        <f>+SUM(C42:C47)</f>
        <v>16157</v>
      </c>
      <c r="D48" s="66">
        <f>+SUM(D42:D47)</f>
        <v>88920</v>
      </c>
      <c r="E48" s="66">
        <f>+SUM(E42:E47)</f>
        <v>205073</v>
      </c>
      <c r="G48" s="55">
        <f>'BS'!$G$37</f>
        <v>205073</v>
      </c>
      <c r="H48" s="55">
        <f>+E48-G48</f>
        <v>0</v>
      </c>
    </row>
    <row r="49" ht="15" customHeight="1" thickTop="1"/>
    <row r="51" spans="1:5" ht="15" customHeight="1">
      <c r="A51" s="147" t="s">
        <v>116</v>
      </c>
      <c r="B51" s="147"/>
      <c r="C51" s="147"/>
      <c r="D51" s="147"/>
      <c r="E51" s="147"/>
    </row>
    <row r="52" spans="1:5" ht="15" customHeight="1">
      <c r="A52" s="147"/>
      <c r="B52" s="147"/>
      <c r="C52" s="147"/>
      <c r="D52" s="147"/>
      <c r="E52" s="147"/>
    </row>
  </sheetData>
  <mergeCells count="1">
    <mergeCell ref="A51:E52"/>
  </mergeCells>
  <printOptions/>
  <pageMargins left="0.5" right="0.5" top="0.5" bottom="0.5" header="0.5" footer="0.1"/>
  <pageSetup horizontalDpi="600" verticalDpi="600" orientation="portrait" paperSize="9" scale="96" r:id="rId1"/>
  <headerFooter alignWithMargins="0">
    <oddFooter>&amp;C
&amp;"Times New Roman,Regular"&amp;12Page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5"/>
  <sheetViews>
    <sheetView tabSelected="1" view="pageBreakPreview" zoomScaleSheetLayoutView="100" workbookViewId="0" topLeftCell="A25">
      <selection activeCell="D45" sqref="D45"/>
    </sheetView>
  </sheetViews>
  <sheetFormatPr defaultColWidth="9.140625" defaultRowHeight="15" customHeight="1"/>
  <cols>
    <col min="1" max="1" width="2.28125" style="11" customWidth="1"/>
    <col min="2" max="3" width="8.8515625" style="11" customWidth="1"/>
    <col min="4" max="4" width="31.421875" style="11" customWidth="1"/>
    <col min="5" max="5" width="2.00390625" style="18" customWidth="1"/>
    <col min="6" max="6" width="12.8515625" style="16" customWidth="1"/>
    <col min="7" max="7" width="0.71875" style="0" customWidth="1"/>
    <col min="8" max="8" width="13.28125" style="16" customWidth="1"/>
    <col min="9" max="9" width="0.71875" style="0" customWidth="1"/>
    <col min="10" max="10" width="13.28125" style="16" customWidth="1"/>
    <col min="11" max="11" width="2.00390625" style="11" customWidth="1"/>
    <col min="12" max="12" width="5.8515625" style="12" customWidth="1"/>
    <col min="13" max="13" width="12.00390625" style="12" customWidth="1"/>
    <col min="14" max="14" width="6.00390625" style="11" customWidth="1"/>
    <col min="15" max="15" width="5.57421875" style="11" customWidth="1"/>
    <col min="16" max="16" width="12.140625" style="11" customWidth="1"/>
    <col min="17" max="17" width="11.8515625" style="11" customWidth="1"/>
    <col min="18" max="16384" width="8.8515625" style="11" customWidth="1"/>
  </cols>
  <sheetData>
    <row r="1" spans="1:13" s="3" customFormat="1" ht="15" customHeight="1">
      <c r="A1" s="2" t="str">
        <f>'P&amp;L'!A1</f>
        <v>OSK PROPERTY HOLDINGS BERHAD (201666-D)</v>
      </c>
      <c r="F1" s="4"/>
      <c r="G1"/>
      <c r="H1" s="4"/>
      <c r="I1"/>
      <c r="J1" s="4"/>
      <c r="L1" s="6"/>
      <c r="M1" s="6"/>
    </row>
    <row r="2" spans="6:13" s="3" customFormat="1" ht="11.25" customHeight="1">
      <c r="F2" s="5"/>
      <c r="G2"/>
      <c r="H2" s="4"/>
      <c r="I2"/>
      <c r="J2" s="4"/>
      <c r="L2" s="6"/>
      <c r="M2" s="6"/>
    </row>
    <row r="3" spans="1:13" s="3" customFormat="1" ht="15" customHeight="1">
      <c r="A3" s="2" t="s">
        <v>112</v>
      </c>
      <c r="F3" s="4"/>
      <c r="G3"/>
      <c r="H3" s="4"/>
      <c r="I3"/>
      <c r="J3" s="4"/>
      <c r="L3" s="6"/>
      <c r="M3" s="6"/>
    </row>
    <row r="4" spans="1:13" s="3" customFormat="1" ht="15" customHeight="1">
      <c r="A4" s="52" t="s">
        <v>88</v>
      </c>
      <c r="F4" s="4"/>
      <c r="G4"/>
      <c r="H4" s="4"/>
      <c r="I4"/>
      <c r="J4" s="4"/>
      <c r="L4" s="6"/>
      <c r="M4" s="6"/>
    </row>
    <row r="5" spans="1:13" s="3" customFormat="1" ht="9.75" customHeight="1">
      <c r="A5" s="53"/>
      <c r="F5" s="99"/>
      <c r="H5" s="7"/>
      <c r="I5"/>
      <c r="J5" s="7"/>
      <c r="L5" s="6"/>
      <c r="M5" s="6"/>
    </row>
    <row r="6" spans="1:10" ht="15" customHeight="1">
      <c r="A6" s="3"/>
      <c r="B6" s="10"/>
      <c r="C6" s="10"/>
      <c r="D6" s="10"/>
      <c r="E6" s="10"/>
      <c r="F6" s="100" t="s">
        <v>20</v>
      </c>
      <c r="H6" s="70" t="s">
        <v>21</v>
      </c>
      <c r="J6" s="70" t="s">
        <v>21</v>
      </c>
    </row>
    <row r="7" spans="2:10" ht="15" customHeight="1">
      <c r="B7" s="10"/>
      <c r="C7" s="10"/>
      <c r="D7" s="10"/>
      <c r="E7" s="10"/>
      <c r="F7" s="101" t="s">
        <v>56</v>
      </c>
      <c r="H7" s="8" t="s">
        <v>56</v>
      </c>
      <c r="J7" s="13" t="s">
        <v>117</v>
      </c>
    </row>
    <row r="8" spans="2:10" ht="15" customHeight="1">
      <c r="B8" s="10"/>
      <c r="C8" s="10"/>
      <c r="D8" s="10"/>
      <c r="E8" s="10"/>
      <c r="F8" s="102" t="s">
        <v>14</v>
      </c>
      <c r="H8" s="13" t="s">
        <v>14</v>
      </c>
      <c r="J8" s="13" t="s">
        <v>14</v>
      </c>
    </row>
    <row r="9" spans="2:10" ht="15" customHeight="1">
      <c r="B9" s="10"/>
      <c r="C9" s="10"/>
      <c r="D9" s="10"/>
      <c r="E9" s="10"/>
      <c r="F9" s="103" t="s">
        <v>87</v>
      </c>
      <c r="H9" s="97" t="s">
        <v>89</v>
      </c>
      <c r="J9" s="97" t="s">
        <v>58</v>
      </c>
    </row>
    <row r="10" spans="1:10" ht="15" customHeight="1">
      <c r="A10" s="14"/>
      <c r="B10" s="10"/>
      <c r="C10" s="10"/>
      <c r="D10" s="10"/>
      <c r="E10" s="10"/>
      <c r="F10" s="104" t="s">
        <v>2</v>
      </c>
      <c r="H10" s="15" t="s">
        <v>2</v>
      </c>
      <c r="J10" s="15" t="s">
        <v>2</v>
      </c>
    </row>
    <row r="11" spans="1:10" ht="15" customHeight="1">
      <c r="A11" s="93" t="s">
        <v>81</v>
      </c>
      <c r="B11" s="10"/>
      <c r="C11" s="10"/>
      <c r="D11" s="10"/>
      <c r="E11" s="10"/>
      <c r="F11" s="104"/>
      <c r="H11" s="15"/>
      <c r="J11" s="15"/>
    </row>
    <row r="12" spans="1:10" ht="15" customHeight="1">
      <c r="A12" s="17" t="s">
        <v>67</v>
      </c>
      <c r="B12" s="17"/>
      <c r="F12" s="105">
        <f>'P&amp;L'!F22</f>
        <v>5538</v>
      </c>
      <c r="H12" s="16">
        <v>6707</v>
      </c>
      <c r="J12" s="16">
        <v>11867</v>
      </c>
    </row>
    <row r="13" spans="1:17" ht="15" customHeight="1">
      <c r="A13" s="11" t="s">
        <v>44</v>
      </c>
      <c r="F13" s="105">
        <f>F15-F12</f>
        <v>865</v>
      </c>
      <c r="H13" s="16">
        <f>H15-H12</f>
        <v>-249</v>
      </c>
      <c r="J13" s="16">
        <f>J15-J12</f>
        <v>-610</v>
      </c>
      <c r="O13" s="29" t="s">
        <v>35</v>
      </c>
      <c r="P13" s="29" t="s">
        <v>36</v>
      </c>
      <c r="Q13" s="30">
        <v>-156</v>
      </c>
    </row>
    <row r="14" spans="6:17" ht="6" customHeight="1">
      <c r="F14" s="106"/>
      <c r="H14" s="19"/>
      <c r="J14" s="19"/>
      <c r="O14" s="29"/>
      <c r="P14" s="29" t="s">
        <v>37</v>
      </c>
      <c r="Q14" s="30">
        <f>24+21</f>
        <v>45</v>
      </c>
    </row>
    <row r="15" spans="1:17" ht="15" customHeight="1">
      <c r="A15" s="17" t="s">
        <v>26</v>
      </c>
      <c r="F15" s="105">
        <f>-SUM(F17:F20)+F21</f>
        <v>6403</v>
      </c>
      <c r="H15" s="16">
        <v>6458</v>
      </c>
      <c r="J15" s="16">
        <v>11257</v>
      </c>
      <c r="O15" s="29"/>
      <c r="P15" s="29" t="s">
        <v>38</v>
      </c>
      <c r="Q15" s="30">
        <v>1161</v>
      </c>
    </row>
    <row r="16" spans="1:17" ht="15" customHeight="1" thickBot="1">
      <c r="A16" s="11" t="s">
        <v>15</v>
      </c>
      <c r="F16" s="105"/>
      <c r="O16" s="29"/>
      <c r="P16" s="29"/>
      <c r="Q16" s="31">
        <f>SUM(Q13:Q15)</f>
        <v>1050</v>
      </c>
    </row>
    <row r="17" spans="2:17" ht="15" customHeight="1" thickTop="1">
      <c r="B17" s="11" t="s">
        <v>64</v>
      </c>
      <c r="F17" s="107">
        <f>'BS'!G16+'BS'!G19-'BS'!E16-'BS'!E19+694</f>
        <v>5356</v>
      </c>
      <c r="H17" s="12">
        <v>-5658</v>
      </c>
      <c r="J17" s="12">
        <v>-21405</v>
      </c>
      <c r="P17" s="20"/>
      <c r="Q17" s="20"/>
    </row>
    <row r="18" spans="2:17" ht="15" customHeight="1">
      <c r="B18" s="11" t="s">
        <v>29</v>
      </c>
      <c r="F18" s="107">
        <f>'BS'!G20-'BS'!E20+35</f>
        <v>-6033</v>
      </c>
      <c r="H18" s="12">
        <v>-7180</v>
      </c>
      <c r="J18" s="12">
        <v>-8679</v>
      </c>
      <c r="P18" s="16"/>
      <c r="Q18" s="16"/>
    </row>
    <row r="19" spans="2:17" ht="15" customHeight="1">
      <c r="B19" s="11" t="s">
        <v>30</v>
      </c>
      <c r="F19" s="105">
        <f>'BS'!E24-'BS'!G24-1187</f>
        <v>8456</v>
      </c>
      <c r="H19" s="16">
        <v>3382</v>
      </c>
      <c r="J19" s="16">
        <v>6844</v>
      </c>
      <c r="P19" s="16"/>
      <c r="Q19" s="16"/>
    </row>
    <row r="20" spans="2:17" ht="15" customHeight="1">
      <c r="B20" s="11" t="s">
        <v>57</v>
      </c>
      <c r="F20" s="106">
        <f>'BS'!E25-'BS'!G25</f>
        <v>-37087</v>
      </c>
      <c r="H20" s="19">
        <v>-2944</v>
      </c>
      <c r="J20" s="19">
        <v>-6148</v>
      </c>
      <c r="P20" s="16"/>
      <c r="Q20" s="16"/>
    </row>
    <row r="21" spans="1:17" ht="15" customHeight="1">
      <c r="A21" s="11" t="s">
        <v>104</v>
      </c>
      <c r="F21" s="105">
        <f>F26-F24-F25-F23-F22</f>
        <v>-22905</v>
      </c>
      <c r="H21" s="16">
        <f>H26-H24-H25-H23-H22</f>
        <v>-5942</v>
      </c>
      <c r="J21" s="16">
        <f>J26-J24-J25-J23-J22</f>
        <v>-18130</v>
      </c>
      <c r="P21" s="16"/>
      <c r="Q21" s="16"/>
    </row>
    <row r="22" spans="2:17" ht="15" customHeight="1">
      <c r="B22" s="11" t="s">
        <v>25</v>
      </c>
      <c r="F22" s="105">
        <v>-2134</v>
      </c>
      <c r="H22" s="16">
        <v>-1854</v>
      </c>
      <c r="J22" s="16">
        <v>-4845</v>
      </c>
      <c r="M22" s="16"/>
      <c r="P22" s="16"/>
      <c r="Q22" s="16"/>
    </row>
    <row r="23" spans="2:17" ht="15" customHeight="1">
      <c r="B23" s="11" t="s">
        <v>41</v>
      </c>
      <c r="F23" s="108">
        <v>0</v>
      </c>
      <c r="H23" s="91">
        <v>4560</v>
      </c>
      <c r="J23" s="16">
        <v>4560</v>
      </c>
      <c r="M23" s="16"/>
      <c r="P23" s="16"/>
      <c r="Q23" s="16"/>
    </row>
    <row r="24" spans="2:17" ht="15" customHeight="1">
      <c r="B24" s="11" t="s">
        <v>42</v>
      </c>
      <c r="F24" s="105">
        <v>-694</v>
      </c>
      <c r="H24" s="91">
        <v>-40</v>
      </c>
      <c r="J24" s="16">
        <v>-711</v>
      </c>
      <c r="M24" s="16"/>
      <c r="P24" s="16"/>
      <c r="Q24" s="16"/>
    </row>
    <row r="25" spans="2:17" ht="15" customHeight="1">
      <c r="B25" s="11" t="s">
        <v>33</v>
      </c>
      <c r="F25" s="105">
        <v>425</v>
      </c>
      <c r="H25" s="91">
        <v>378</v>
      </c>
      <c r="J25" s="16">
        <v>795</v>
      </c>
      <c r="M25" s="16"/>
      <c r="P25" s="16"/>
      <c r="Q25" s="16"/>
    </row>
    <row r="26" spans="1:10" ht="15" customHeight="1">
      <c r="A26" s="17" t="s">
        <v>103</v>
      </c>
      <c r="F26" s="109">
        <f>F43-F41-F32</f>
        <v>-25308</v>
      </c>
      <c r="H26" s="21">
        <f>H43-H41-H32</f>
        <v>-2898</v>
      </c>
      <c r="J26" s="21">
        <f>J43-J41-J32</f>
        <v>-18331</v>
      </c>
    </row>
    <row r="27" ht="9.75" customHeight="1">
      <c r="F27" s="105"/>
    </row>
    <row r="28" spans="1:6" ht="15" customHeight="1">
      <c r="A28" s="92" t="s">
        <v>118</v>
      </c>
      <c r="F28" s="105"/>
    </row>
    <row r="29" spans="2:17" ht="15" customHeight="1">
      <c r="B29" s="11" t="s">
        <v>94</v>
      </c>
      <c r="F29" s="110">
        <v>-3835</v>
      </c>
      <c r="H29" s="77">
        <v>-557</v>
      </c>
      <c r="J29" s="77">
        <v>-707</v>
      </c>
      <c r="L29" s="1"/>
      <c r="M29" s="1"/>
      <c r="N29" s="1"/>
      <c r="O29" s="1"/>
      <c r="P29" s="1"/>
      <c r="Q29" s="1"/>
    </row>
    <row r="30" spans="2:17" ht="15" customHeight="1">
      <c r="B30" s="11" t="s">
        <v>92</v>
      </c>
      <c r="F30" s="110"/>
      <c r="H30" s="77"/>
      <c r="J30" s="77"/>
      <c r="L30" s="1"/>
      <c r="M30" s="1"/>
      <c r="N30" s="1"/>
      <c r="O30" s="1"/>
      <c r="P30" s="1"/>
      <c r="Q30" s="1"/>
    </row>
    <row r="31" spans="2:17" ht="15" customHeight="1">
      <c r="B31" s="11" t="s">
        <v>93</v>
      </c>
      <c r="F31" s="110">
        <v>0</v>
      </c>
      <c r="H31" s="77">
        <v>518</v>
      </c>
      <c r="J31" s="77">
        <v>0</v>
      </c>
      <c r="L31" s="1"/>
      <c r="M31" s="1"/>
      <c r="N31" s="1"/>
      <c r="O31" s="1"/>
      <c r="P31" s="1"/>
      <c r="Q31" s="1"/>
    </row>
    <row r="32" spans="1:17" ht="15" customHeight="1">
      <c r="A32" s="17" t="s">
        <v>79</v>
      </c>
      <c r="F32" s="109">
        <f>SUM(F29:F31)</f>
        <v>-3835</v>
      </c>
      <c r="H32" s="21">
        <f>SUM(H29:H31)</f>
        <v>-39</v>
      </c>
      <c r="J32" s="21">
        <f>SUM(J29:J31)</f>
        <v>-707</v>
      </c>
      <c r="L32" s="1"/>
      <c r="M32" s="1"/>
      <c r="N32" s="1"/>
      <c r="O32" s="1"/>
      <c r="P32" s="1"/>
      <c r="Q32" s="1"/>
    </row>
    <row r="33" spans="6:17" ht="9.75" customHeight="1">
      <c r="F33" s="105"/>
      <c r="L33" s="1"/>
      <c r="M33" s="1"/>
      <c r="N33" s="1"/>
      <c r="O33" s="1"/>
      <c r="P33" s="1"/>
      <c r="Q33" s="1"/>
    </row>
    <row r="34" spans="1:17" ht="15" customHeight="1">
      <c r="A34" s="92" t="s">
        <v>80</v>
      </c>
      <c r="F34" s="105"/>
      <c r="L34" s="1"/>
      <c r="M34" s="1"/>
      <c r="N34" s="1"/>
      <c r="O34" s="1"/>
      <c r="P34" s="1"/>
      <c r="Q34" s="1"/>
    </row>
    <row r="35" spans="2:17" ht="15" customHeight="1">
      <c r="B35" s="11" t="s">
        <v>34</v>
      </c>
      <c r="F35" s="111">
        <v>-3600</v>
      </c>
      <c r="H35" s="78">
        <v>-1800</v>
      </c>
      <c r="J35" s="78">
        <v>-3600</v>
      </c>
      <c r="L35" s="1"/>
      <c r="M35" s="1"/>
      <c r="N35" s="1"/>
      <c r="O35" s="1"/>
      <c r="P35" s="1"/>
      <c r="Q35" s="1"/>
    </row>
    <row r="36" spans="2:17" ht="15" customHeight="1">
      <c r="B36" s="11" t="s">
        <v>97</v>
      </c>
      <c r="F36" s="111">
        <v>85801</v>
      </c>
      <c r="H36" s="78">
        <v>0</v>
      </c>
      <c r="J36" s="78">
        <v>0</v>
      </c>
      <c r="L36" s="1"/>
      <c r="M36" s="1"/>
      <c r="N36" s="1"/>
      <c r="O36" s="1"/>
      <c r="P36" s="1"/>
      <c r="Q36" s="1"/>
    </row>
    <row r="37" spans="2:17" ht="15" customHeight="1">
      <c r="B37" s="11" t="s">
        <v>98</v>
      </c>
      <c r="F37" s="111">
        <v>-747</v>
      </c>
      <c r="H37" s="78">
        <v>0</v>
      </c>
      <c r="J37" s="78">
        <v>0</v>
      </c>
      <c r="L37" s="1"/>
      <c r="M37" s="1"/>
      <c r="N37" s="1"/>
      <c r="O37" s="1"/>
      <c r="P37" s="1"/>
      <c r="Q37" s="1"/>
    </row>
    <row r="38" spans="2:17" ht="15" customHeight="1">
      <c r="B38" s="11" t="s">
        <v>99</v>
      </c>
      <c r="F38" s="111">
        <v>-187</v>
      </c>
      <c r="H38" s="78">
        <v>0</v>
      </c>
      <c r="J38" s="78">
        <v>0</v>
      </c>
      <c r="L38" s="1"/>
      <c r="M38" s="1"/>
      <c r="N38" s="1"/>
      <c r="O38" s="1"/>
      <c r="P38" s="1"/>
      <c r="Q38" s="1"/>
    </row>
    <row r="39" spans="2:10" ht="15" customHeight="1">
      <c r="B39" s="11" t="s">
        <v>43</v>
      </c>
      <c r="F39" s="108">
        <v>0</v>
      </c>
      <c r="H39" s="91">
        <v>10000</v>
      </c>
      <c r="J39" s="16">
        <v>30000</v>
      </c>
    </row>
    <row r="40" spans="2:10" ht="15" customHeight="1">
      <c r="B40" s="11" t="s">
        <v>65</v>
      </c>
      <c r="F40" s="108">
        <v>-27500</v>
      </c>
      <c r="H40" s="91">
        <v>0</v>
      </c>
      <c r="J40" s="16">
        <v>-2500</v>
      </c>
    </row>
    <row r="41" spans="1:17" ht="15" customHeight="1">
      <c r="A41" s="17" t="s">
        <v>78</v>
      </c>
      <c r="F41" s="112">
        <f>SUM(F35:F40)</f>
        <v>53767</v>
      </c>
      <c r="H41" s="69">
        <f>SUM(H35:H40)</f>
        <v>8200</v>
      </c>
      <c r="J41" s="69">
        <f>SUM(J35:J40)</f>
        <v>23900</v>
      </c>
      <c r="L41" s="1"/>
      <c r="M41" s="1"/>
      <c r="N41" s="1"/>
      <c r="O41" s="1"/>
      <c r="P41" s="1"/>
      <c r="Q41" s="1"/>
    </row>
    <row r="42" spans="6:17" ht="9.75" customHeight="1">
      <c r="F42" s="105"/>
      <c r="L42" s="1"/>
      <c r="M42" s="1"/>
      <c r="N42" s="1"/>
      <c r="O42" s="1"/>
      <c r="P42" s="1"/>
      <c r="Q42" s="1"/>
    </row>
    <row r="43" spans="1:17" s="17" customFormat="1" ht="15" customHeight="1">
      <c r="A43" s="17" t="s">
        <v>27</v>
      </c>
      <c r="E43" s="22" t="s">
        <v>4</v>
      </c>
      <c r="F43" s="113">
        <f>F47-F45</f>
        <v>24624</v>
      </c>
      <c r="G43"/>
      <c r="H43" s="23">
        <f>H47-H45</f>
        <v>5263</v>
      </c>
      <c r="I43"/>
      <c r="J43" s="23">
        <f>J47-J45</f>
        <v>4862</v>
      </c>
      <c r="L43" s="1"/>
      <c r="M43" s="1"/>
      <c r="N43" s="1"/>
      <c r="O43" s="1"/>
      <c r="P43" s="1"/>
      <c r="Q43" s="1"/>
    </row>
    <row r="44" spans="5:17" s="17" customFormat="1" ht="6" customHeight="1">
      <c r="E44" s="22"/>
      <c r="F44" s="114"/>
      <c r="G44"/>
      <c r="H44" s="24"/>
      <c r="I44"/>
      <c r="J44" s="24"/>
      <c r="L44" s="1"/>
      <c r="M44" s="1"/>
      <c r="N44" s="1"/>
      <c r="O44" s="1"/>
      <c r="P44" s="1"/>
      <c r="Q44" s="1"/>
    </row>
    <row r="45" spans="1:13" s="17" customFormat="1" ht="15" customHeight="1">
      <c r="A45" s="94" t="s">
        <v>83</v>
      </c>
      <c r="E45" s="22"/>
      <c r="F45" s="114">
        <v>17714</v>
      </c>
      <c r="G45"/>
      <c r="H45" s="24">
        <v>12852</v>
      </c>
      <c r="I45"/>
      <c r="J45" s="24">
        <v>12852</v>
      </c>
      <c r="L45" s="25"/>
      <c r="M45" s="25"/>
    </row>
    <row r="46" spans="6:13" s="17" customFormat="1" ht="6" customHeight="1">
      <c r="F46" s="115"/>
      <c r="G46"/>
      <c r="H46" s="26"/>
      <c r="I46"/>
      <c r="J46" s="26"/>
      <c r="L46" s="25"/>
      <c r="M46" s="25"/>
    </row>
    <row r="47" spans="1:13" s="17" customFormat="1" ht="15" customHeight="1" thickBot="1">
      <c r="A47" s="94" t="s">
        <v>84</v>
      </c>
      <c r="E47" s="22"/>
      <c r="F47" s="116">
        <f>'BS'!E21</f>
        <v>42338</v>
      </c>
      <c r="G47"/>
      <c r="H47" s="27">
        <v>18115</v>
      </c>
      <c r="I47"/>
      <c r="J47" s="27">
        <v>17714</v>
      </c>
      <c r="L47" s="25"/>
      <c r="M47" s="25"/>
    </row>
    <row r="48" ht="10.5" customHeight="1" thickTop="1">
      <c r="F48" s="105"/>
    </row>
    <row r="49" spans="1:6" ht="15" customHeight="1">
      <c r="A49" s="11" t="s">
        <v>107</v>
      </c>
      <c r="F49" s="105"/>
    </row>
    <row r="50" spans="3:10" ht="15" customHeight="1">
      <c r="C50" s="11" t="s">
        <v>68</v>
      </c>
      <c r="F50" s="107">
        <v>20009</v>
      </c>
      <c r="H50" s="12">
        <v>16515</v>
      </c>
      <c r="J50" s="12">
        <v>12358</v>
      </c>
    </row>
    <row r="51" spans="3:10" ht="15" customHeight="1">
      <c r="C51" s="11" t="s">
        <v>95</v>
      </c>
      <c r="F51" s="107">
        <v>9433</v>
      </c>
      <c r="H51" s="140">
        <v>0</v>
      </c>
      <c r="I51" s="141"/>
      <c r="J51" s="140"/>
    </row>
    <row r="52" spans="3:10" ht="15" customHeight="1">
      <c r="C52" s="11" t="s">
        <v>96</v>
      </c>
      <c r="F52" s="107">
        <v>601</v>
      </c>
      <c r="H52" s="140">
        <v>0</v>
      </c>
      <c r="I52" s="141"/>
      <c r="J52" s="140"/>
    </row>
    <row r="53" spans="3:10" ht="15" customHeight="1">
      <c r="C53" s="11" t="s">
        <v>85</v>
      </c>
      <c r="F53" s="139">
        <v>0</v>
      </c>
      <c r="G53" s="79"/>
      <c r="H53" s="98">
        <v>0</v>
      </c>
      <c r="I53" s="79"/>
      <c r="J53" s="12">
        <v>1250</v>
      </c>
    </row>
    <row r="54" spans="6:10" ht="15" customHeight="1" thickBot="1">
      <c r="F54" s="117">
        <f>SUM(F50:F53)</f>
        <v>30043</v>
      </c>
      <c r="H54" s="80">
        <f>SUM(H50:H53)</f>
        <v>16515</v>
      </c>
      <c r="J54" s="80">
        <f>SUM(J50:J53)</f>
        <v>13608</v>
      </c>
    </row>
    <row r="55" ht="9" customHeight="1" thickTop="1"/>
    <row r="56" spans="1:11" ht="15" customHeight="1">
      <c r="A56" s="146" t="s">
        <v>119</v>
      </c>
      <c r="B56" s="146"/>
      <c r="C56" s="146"/>
      <c r="D56" s="146"/>
      <c r="E56" s="146"/>
      <c r="F56" s="146"/>
      <c r="G56" s="146"/>
      <c r="H56" s="146"/>
      <c r="I56" s="146"/>
      <c r="J56" s="146"/>
      <c r="K56" s="28"/>
    </row>
    <row r="57" spans="1:10" ht="15" customHeight="1">
      <c r="A57" s="146"/>
      <c r="B57" s="146"/>
      <c r="C57" s="146"/>
      <c r="D57" s="146"/>
      <c r="E57" s="146"/>
      <c r="F57" s="146"/>
      <c r="G57" s="146"/>
      <c r="H57" s="146"/>
      <c r="I57" s="146"/>
      <c r="J57" s="146"/>
    </row>
    <row r="60" spans="6:10" ht="15" customHeight="1">
      <c r="F60" s="16">
        <f>+F54-F47</f>
        <v>-12295</v>
      </c>
      <c r="H60" s="16">
        <f>+H54-H47</f>
        <v>-1600</v>
      </c>
      <c r="J60" s="16">
        <f>+J54-J47</f>
        <v>-4106</v>
      </c>
    </row>
    <row r="61" spans="6:10" ht="15" customHeight="1">
      <c r="F61" s="16">
        <f>'BS'!E21</f>
        <v>42338</v>
      </c>
      <c r="H61">
        <f>'BS'!F21</f>
        <v>18115</v>
      </c>
      <c r="J61" s="16">
        <f>'BS'!G21</f>
        <v>17714</v>
      </c>
    </row>
    <row r="62" spans="6:10" ht="15" customHeight="1">
      <c r="F62" s="16">
        <f>+F47-F61</f>
        <v>0</v>
      </c>
      <c r="H62" s="16">
        <f>+H47-H61</f>
        <v>0</v>
      </c>
      <c r="J62" s="16">
        <f>+J47-J61</f>
        <v>0</v>
      </c>
    </row>
    <row r="65" spans="6:10" ht="15" customHeight="1">
      <c r="F65" s="16">
        <f>+F26+F32+F41-F43</f>
        <v>0</v>
      </c>
      <c r="H65" s="16">
        <f>+H26+H32+H41-H43</f>
        <v>0</v>
      </c>
      <c r="J65" s="16">
        <f>+J26+J32+J41-J43</f>
        <v>0</v>
      </c>
    </row>
  </sheetData>
  <mergeCells count="1">
    <mergeCell ref="A56:J57"/>
  </mergeCells>
  <printOptions/>
  <pageMargins left="0.5118110236220472" right="0.5118110236220472" top="0.5118110236220472" bottom="0.5118110236220472" header="0.5118110236220472" footer="0.11811023622047245"/>
  <pageSetup horizontalDpi="600" verticalDpi="600" orientation="portrait" paperSize="9" scale="94" r:id="rId1"/>
  <headerFooter alignWithMargins="0">
    <oddFooter>&amp;C
&amp;"Times New Roman,Regular"&amp;12Page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OSK Securities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OSK SECURITIES BERHAD</cp:lastModifiedBy>
  <cp:lastPrinted>2004-08-12T08:59:33Z</cp:lastPrinted>
  <dcterms:created xsi:type="dcterms:W3CDTF">1999-03-24T02:44:56Z</dcterms:created>
  <dcterms:modified xsi:type="dcterms:W3CDTF">2004-08-12T08:25:15Z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